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wd.local\dfs\EigeneDateienVerwaltung$\v104 Giovannacci Marco\Desktop\"/>
    </mc:Choice>
  </mc:AlternateContent>
  <bookViews>
    <workbookView xWindow="-105" yWindow="-105" windowWidth="28995" windowHeight="15795" activeTab="1"/>
  </bookViews>
  <sheets>
    <sheet name="Notenrechner B-Profil" sheetId="15" r:id="rId1"/>
    <sheet name="Notenrechner E-Profil" sheetId="16" r:id="rId2"/>
    <sheet name="Notenrechner Lehre und Sport" sheetId="17" r:id="rId3"/>
  </sheets>
  <definedNames>
    <definedName name="_xlnm.Print_Area" localSheetId="0">'Notenrechner B-Profil'!$A$1:$AI$43</definedName>
    <definedName name="_xlnm.Print_Area" localSheetId="1">'Notenrechner E-Profil'!$A$1:$AI$43</definedName>
    <definedName name="_xlnm.Print_Area" localSheetId="2">'Notenrechner Lehre und Sport'!$A$1:$AM$43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29" i="16" l="1"/>
  <c r="T29" i="15"/>
  <c r="X27" i="17" l="1"/>
  <c r="AB27" i="17" s="1"/>
  <c r="X15" i="17"/>
  <c r="AB15" i="17"/>
  <c r="X17" i="17"/>
  <c r="AB17" i="17"/>
  <c r="X19" i="17"/>
  <c r="AB19" i="17" s="1"/>
  <c r="X25" i="17"/>
  <c r="AB25" i="17" s="1"/>
  <c r="X29" i="17"/>
  <c r="X5" i="17"/>
  <c r="AB5" i="17" s="1"/>
  <c r="AG9" i="17" s="1"/>
  <c r="X21" i="17"/>
  <c r="AB21" i="17"/>
  <c r="AG5" i="17" l="1"/>
  <c r="AD13" i="17"/>
  <c r="AG13" i="17"/>
  <c r="AG21" i="17"/>
  <c r="AD5" i="17"/>
  <c r="T19" i="16"/>
  <c r="T17" i="16"/>
  <c r="AI5" i="17" l="1"/>
  <c r="AK5" i="17"/>
  <c r="AI13" i="17"/>
  <c r="X17" i="16"/>
  <c r="AM5" i="17" l="1"/>
  <c r="T17" i="15"/>
  <c r="X17" i="15" s="1"/>
  <c r="T27" i="15" l="1"/>
  <c r="T25" i="16"/>
  <c r="T15" i="16"/>
  <c r="X15" i="16" s="1"/>
  <c r="T25" i="15"/>
  <c r="Z13" i="16" l="1"/>
  <c r="T5" i="15"/>
  <c r="Z5" i="15" s="1"/>
  <c r="T15" i="15"/>
  <c r="T21" i="15" l="1"/>
  <c r="X15" i="15"/>
  <c r="T21" i="16"/>
  <c r="T5" i="16"/>
  <c r="T27" i="16" l="1"/>
  <c r="X27" i="16" s="1"/>
  <c r="X21" i="16"/>
  <c r="X19" i="16"/>
  <c r="X25" i="16"/>
  <c r="X21" i="15"/>
  <c r="X25" i="15"/>
  <c r="X19" i="15"/>
  <c r="X5" i="15"/>
  <c r="AC9" i="15" s="1"/>
  <c r="AC21" i="16" l="1"/>
  <c r="AC13" i="16"/>
  <c r="Z13" i="15"/>
  <c r="AC5" i="15"/>
  <c r="X5" i="16"/>
  <c r="AC9" i="16" s="1"/>
  <c r="X27" i="15"/>
  <c r="AC21" i="15" s="1"/>
  <c r="Z5" i="16" l="1"/>
  <c r="AC5" i="16"/>
  <c r="AC13" i="15"/>
  <c r="AG5" i="15"/>
  <c r="AG5" i="16"/>
  <c r="AE5" i="15"/>
  <c r="AE13" i="15" l="1"/>
  <c r="AI5" i="15" s="1"/>
  <c r="AE13" i="16"/>
  <c r="AE5" i="16"/>
  <c r="AI5" i="16" l="1"/>
</calcChain>
</file>

<file path=xl/sharedStrings.xml><?xml version="1.0" encoding="utf-8"?>
<sst xmlns="http://schemas.openxmlformats.org/spreadsheetml/2006/main" count="166" uniqueCount="65">
  <si>
    <t>Branche und Betrieb</t>
  </si>
  <si>
    <t>1. Semester</t>
  </si>
  <si>
    <t>2. Semester</t>
  </si>
  <si>
    <t>3. Semester</t>
  </si>
  <si>
    <t>4. Semester</t>
  </si>
  <si>
    <t>5. Semester</t>
  </si>
  <si>
    <t>6. Semester</t>
  </si>
  <si>
    <t>Standardsprache</t>
  </si>
  <si>
    <t>Projektarbeiten</t>
  </si>
  <si>
    <t>Betrieblicher Teil</t>
  </si>
  <si>
    <t>Schulischer Teil</t>
  </si>
  <si>
    <t>Erfahrungsnote</t>
  </si>
  <si>
    <t>Selbständige Arbeit (SA)</t>
  </si>
  <si>
    <t>Acht gleichwertige Noten, je auf ganze oder halbe Note gerundet</t>
  </si>
  <si>
    <t>Fachnote</t>
  </si>
  <si>
    <t>6 Arbeits- und Lernsituationen</t>
  </si>
  <si>
    <t>2 üK-Kompetenznachweise oder Prozesseinheiten</t>
  </si>
  <si>
    <t>die Note 4.0 oder höher ist, und</t>
  </si>
  <si>
    <t>keine Fachnote des betrieblichen Teils unter 3,0 liegt</t>
  </si>
  <si>
    <t>nicht mehr als eine Fachnote des betrieblichen Teils ungenügend ist, und</t>
  </si>
  <si>
    <t>Anzahl ungenügende Fachnoten</t>
  </si>
  <si>
    <t>Fachnoten unter 3.0</t>
  </si>
  <si>
    <t>Art. 22 BiVo Kauffrau/Kaufmann EFZ</t>
  </si>
  <si>
    <t>für den schulischen Teil:</t>
  </si>
  <si>
    <t>nicht mehr als zwei Fachnoten des schulischen Teils ungenügend sind, und</t>
  </si>
  <si>
    <t>die Summe der gewichteten negativen Notenabweichungen zur Note 4.0 nicht mehr als 2.0 Notenpunkte beträgt.</t>
  </si>
  <si>
    <t>IKA I</t>
  </si>
  <si>
    <t>IKA II</t>
  </si>
  <si>
    <t>Gesamtresultat QV</t>
  </si>
  <si>
    <t>1. Jahr</t>
  </si>
  <si>
    <t>2. Jahr</t>
  </si>
  <si>
    <t>3. Jahr</t>
  </si>
  <si>
    <r>
      <rPr>
        <b/>
        <sz val="14"/>
        <rFont val="Symbol"/>
        <family val="1"/>
        <charset val="2"/>
      </rPr>
      <t>Æ</t>
    </r>
    <r>
      <rPr>
        <b/>
        <sz val="9.8000000000000007"/>
        <rFont val="Calibri"/>
        <family val="2"/>
      </rPr>
      <t xml:space="preserve"> Erfahrungsnoten</t>
    </r>
  </si>
  <si>
    <t>2. Fremdsprache</t>
  </si>
  <si>
    <r>
      <t xml:space="preserve">Berufspraxis schriftlich </t>
    </r>
    <r>
      <rPr>
        <b/>
        <sz val="12"/>
        <color theme="0"/>
        <rFont val="Calibri"/>
        <family val="2"/>
        <scheme val="minor"/>
      </rPr>
      <t>(fällt aus)</t>
    </r>
  </si>
  <si>
    <r>
      <t xml:space="preserve">Berufspraxis mündlich </t>
    </r>
    <r>
      <rPr>
        <b/>
        <sz val="12"/>
        <color theme="0"/>
        <rFont val="Calibri"/>
        <family val="2"/>
        <scheme val="minor"/>
      </rPr>
      <t>(fällt aus)</t>
    </r>
  </si>
  <si>
    <r>
      <t xml:space="preserve">Prüfungsnote </t>
    </r>
    <r>
      <rPr>
        <b/>
        <sz val="12"/>
        <color theme="0"/>
        <rFont val="Calibri"/>
        <family val="2"/>
        <scheme val="minor"/>
      </rPr>
      <t>(fällt aus)</t>
    </r>
  </si>
  <si>
    <t xml:space="preserve">IKA </t>
  </si>
  <si>
    <t>Das Qualifikationsverfahren ist bestanden, wenn für den betrieblichen Teil:</t>
  </si>
  <si>
    <t>Fachnote unter 3.0</t>
  </si>
  <si>
    <t>Wirtschaft und Gesellschaft (Abschlussprüfung)</t>
  </si>
  <si>
    <t>Wirtschaft und Gesellschaft (Vornoten)</t>
  </si>
  <si>
    <r>
      <t xml:space="preserve">Erfahrungsnote </t>
    </r>
    <r>
      <rPr>
        <b/>
        <sz val="12"/>
        <color theme="0"/>
        <rFont val="Calibri"/>
        <family val="2"/>
        <scheme val="minor"/>
      </rPr>
      <t>(zählt doppelt)</t>
    </r>
  </si>
  <si>
    <t xml:space="preserve"> (gilt NICHT für Repetenten/Repetentinnen und NICHT für die Nachholbildung nach Artikel 32 BBV)</t>
  </si>
  <si>
    <t>Fremdsprache</t>
  </si>
  <si>
    <t>Prüfungsnote 
oder 
Sprachdiplom</t>
  </si>
  <si>
    <t xml:space="preserve">Prüfungsnote </t>
  </si>
  <si>
    <t xml:space="preserve">oder </t>
  </si>
  <si>
    <t>Sprachdiplom</t>
  </si>
  <si>
    <t>1. Fremdsprache</t>
  </si>
  <si>
    <t>QV2020: Corona-Notenrechner BiVo Kauffrau/Kaufmann EFZ, E-Profil</t>
  </si>
  <si>
    <t>QV2020: Corona-Notenrechner BiVo Kauffrau/Kaufmann EFZ, B-Profil</t>
  </si>
  <si>
    <t>Bestehensnormen betrieblicher und schulischer Teil</t>
  </si>
  <si>
    <t>Prüfungsnote (vorgezogen 2019)</t>
  </si>
  <si>
    <t>IKA (vorgezogen 2019)</t>
  </si>
  <si>
    <t>Unterrichtsbereiche/Lerngefässe</t>
  </si>
  <si>
    <t>Summe der negativen Noten-Abweichungen</t>
  </si>
  <si>
    <t>4. Jahr</t>
  </si>
  <si>
    <t>7. Semester</t>
  </si>
  <si>
    <t>8. Semester</t>
  </si>
  <si>
    <t>Deutsch</t>
  </si>
  <si>
    <r>
      <t xml:space="preserve">Französisch oder  Englisch, Deutsch (mit </t>
    </r>
    <r>
      <rPr>
        <b/>
        <sz val="12"/>
        <rFont val="Calibri"/>
        <family val="2"/>
        <scheme val="minor"/>
      </rPr>
      <t xml:space="preserve">oder </t>
    </r>
    <r>
      <rPr>
        <sz val="12"/>
        <rFont val="Calibri"/>
        <family val="2"/>
        <scheme val="minor"/>
      </rPr>
      <t>ohne Sprachdiplom)</t>
    </r>
  </si>
  <si>
    <t>Vertiefen und Vernetzen (V+V)</t>
  </si>
  <si>
    <r>
      <t xml:space="preserve">Französisch (mit </t>
    </r>
    <r>
      <rPr>
        <b/>
        <sz val="12"/>
        <rFont val="Calibri"/>
        <family val="2"/>
        <scheme val="minor"/>
      </rPr>
      <t>oder</t>
    </r>
    <r>
      <rPr>
        <sz val="12"/>
        <rFont val="Calibri"/>
        <family val="2"/>
        <scheme val="minor"/>
      </rPr>
      <t xml:space="preserve"> ohne Sprachdiplom)</t>
    </r>
  </si>
  <si>
    <t>Englisch (vorgezogen 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</si>
</sst>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9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Symbol"/>
      <family val="1"/>
      <charset val="2"/>
    </font>
    <font>
      <b/>
      <sz val="9.8000000000000007"/>
      <name val="Calibri"/>
      <family val="2"/>
    </font>
    <font>
      <b/>
      <sz val="14"/>
      <name val="Calibri"/>
      <family val="2"/>
    </font>
    <font>
      <sz val="12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0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6">
    <xf numFmtId="0" fontId="0" fillId="0" borderId="0" xfId="0"/>
    <xf numFmtId="164" fontId="6" fillId="0" borderId="0" xfId="0" applyNumberFormat="1" applyFont="1" applyBorder="1" applyAlignment="1" applyProtection="1">
      <alignment horizontal="center" vertical="center"/>
    </xf>
    <xf numFmtId="164" fontId="2" fillId="0" borderId="0" xfId="0" applyNumberFormat="1" applyFont="1" applyBorder="1" applyAlignment="1" applyProtection="1">
      <alignment horizontal="center" vertical="center"/>
    </xf>
    <xf numFmtId="164" fontId="12" fillId="9" borderId="0" xfId="0" applyNumberFormat="1" applyFont="1" applyFill="1" applyBorder="1" applyAlignment="1" applyProtection="1">
      <alignment horizontal="center"/>
    </xf>
    <xf numFmtId="164" fontId="13" fillId="0" borderId="0" xfId="0" applyNumberFormat="1" applyFont="1" applyBorder="1" applyAlignment="1" applyProtection="1">
      <alignment horizontal="center" vertical="center"/>
    </xf>
    <xf numFmtId="164" fontId="12" fillId="8" borderId="0" xfId="0" applyNumberFormat="1" applyFont="1" applyFill="1" applyBorder="1" applyAlignment="1" applyProtection="1">
      <alignment horizontal="center"/>
    </xf>
    <xf numFmtId="164" fontId="13" fillId="0" borderId="0" xfId="0" applyNumberFormat="1" applyFont="1" applyFill="1" applyBorder="1" applyAlignment="1" applyProtection="1">
      <alignment horizontal="center"/>
    </xf>
    <xf numFmtId="164" fontId="13" fillId="11" borderId="0" xfId="0" applyNumberFormat="1" applyFont="1" applyFill="1" applyBorder="1" applyAlignment="1" applyProtection="1">
      <alignment horizontal="center"/>
    </xf>
    <xf numFmtId="164" fontId="13" fillId="4" borderId="0" xfId="0" applyNumberFormat="1" applyFont="1" applyFill="1" applyBorder="1" applyAlignment="1" applyProtection="1">
      <alignment horizontal="center"/>
    </xf>
    <xf numFmtId="164" fontId="4" fillId="0" borderId="0" xfId="0" applyNumberFormat="1" applyFont="1" applyBorder="1" applyAlignment="1" applyProtection="1">
      <alignment vertical="center"/>
    </xf>
    <xf numFmtId="164" fontId="6" fillId="0" borderId="0" xfId="0" applyNumberFormat="1" applyFont="1" applyFill="1" applyBorder="1" applyAlignment="1" applyProtection="1">
      <alignment horizontal="center" vertical="center"/>
    </xf>
    <xf numFmtId="164" fontId="8" fillId="0" borderId="0" xfId="0" applyNumberFormat="1" applyFont="1" applyFill="1" applyBorder="1" applyAlignment="1" applyProtection="1">
      <alignment horizontal="center" vertical="center"/>
    </xf>
    <xf numFmtId="164" fontId="8" fillId="0" borderId="0" xfId="0" applyNumberFormat="1" applyFont="1" applyBorder="1" applyAlignment="1" applyProtection="1">
      <alignment horizontal="center" vertical="center"/>
    </xf>
    <xf numFmtId="164" fontId="9" fillId="0" borderId="0" xfId="0" applyNumberFormat="1" applyFont="1" applyBorder="1" applyProtection="1"/>
    <xf numFmtId="164" fontId="10" fillId="0" borderId="0" xfId="0" applyNumberFormat="1" applyFont="1" applyFill="1" applyBorder="1" applyAlignment="1" applyProtection="1"/>
    <xf numFmtId="164" fontId="11" fillId="0" borderId="0" xfId="0" applyNumberFormat="1" applyFont="1" applyFill="1" applyBorder="1" applyAlignment="1" applyProtection="1"/>
    <xf numFmtId="164" fontId="11" fillId="0" borderId="0" xfId="0" applyNumberFormat="1" applyFont="1" applyBorder="1" applyProtection="1"/>
    <xf numFmtId="164" fontId="1" fillId="0" borderId="0" xfId="0" applyNumberFormat="1" applyFont="1" applyFill="1" applyBorder="1" applyAlignment="1" applyProtection="1">
      <alignment horizontal="center"/>
    </xf>
    <xf numFmtId="164" fontId="8" fillId="0" borderId="0" xfId="0" applyNumberFormat="1" applyFont="1" applyBorder="1" applyAlignment="1" applyProtection="1">
      <alignment horizontal="center"/>
    </xf>
    <xf numFmtId="164" fontId="9" fillId="0" borderId="0" xfId="0" applyNumberFormat="1" applyFont="1" applyFill="1" applyBorder="1" applyAlignment="1" applyProtection="1">
      <alignment horizontal="center" vertical="center" textRotation="90"/>
    </xf>
    <xf numFmtId="164" fontId="9" fillId="0" borderId="0" xfId="0" applyNumberFormat="1" applyFont="1" applyFill="1" applyBorder="1" applyProtection="1"/>
    <xf numFmtId="164" fontId="11" fillId="0" borderId="0" xfId="0" applyNumberFormat="1" applyFont="1" applyFill="1" applyBorder="1" applyProtection="1"/>
    <xf numFmtId="164" fontId="14" fillId="0" borderId="0" xfId="0" applyNumberFormat="1" applyFont="1" applyFill="1" applyBorder="1" applyProtection="1"/>
    <xf numFmtId="164" fontId="3" fillId="0" borderId="0" xfId="0" applyNumberFormat="1" applyFont="1" applyFill="1" applyBorder="1" applyProtection="1"/>
    <xf numFmtId="164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Protection="1"/>
    <xf numFmtId="164" fontId="15" fillId="0" borderId="0" xfId="0" applyNumberFormat="1" applyFont="1" applyFill="1" applyBorder="1" applyProtection="1"/>
    <xf numFmtId="164" fontId="17" fillId="0" borderId="0" xfId="0" applyNumberFormat="1" applyFont="1" applyFill="1" applyBorder="1" applyProtection="1"/>
    <xf numFmtId="164" fontId="16" fillId="6" borderId="0" xfId="0" applyNumberFormat="1" applyFont="1" applyFill="1" applyBorder="1" applyAlignment="1" applyProtection="1">
      <alignment vertical="center"/>
    </xf>
    <xf numFmtId="164" fontId="18" fillId="0" borderId="0" xfId="0" applyNumberFormat="1" applyFont="1" applyFill="1" applyBorder="1" applyProtection="1"/>
    <xf numFmtId="164" fontId="13" fillId="0" borderId="0" xfId="0" applyNumberFormat="1" applyFont="1" applyFill="1" applyBorder="1" applyProtection="1"/>
    <xf numFmtId="164" fontId="19" fillId="0" borderId="0" xfId="0" applyNumberFormat="1" applyFont="1" applyFill="1" applyBorder="1" applyAlignment="1" applyProtection="1">
      <alignment horizontal="center" vertical="center"/>
    </xf>
    <xf numFmtId="164" fontId="15" fillId="0" borderId="0" xfId="0" applyNumberFormat="1" applyFont="1" applyFill="1" applyBorder="1" applyAlignment="1" applyProtection="1">
      <alignment vertical="center"/>
    </xf>
    <xf numFmtId="164" fontId="15" fillId="0" borderId="0" xfId="0" applyNumberFormat="1" applyFont="1" applyBorder="1" applyProtection="1"/>
    <xf numFmtId="164" fontId="15" fillId="0" borderId="0" xfId="0" applyNumberFormat="1" applyFont="1" applyFill="1" applyBorder="1" applyAlignment="1" applyProtection="1">
      <alignment horizontal="left" vertical="center"/>
    </xf>
    <xf numFmtId="164" fontId="16" fillId="6" borderId="0" xfId="0" applyNumberFormat="1" applyFont="1" applyFill="1" applyBorder="1" applyAlignment="1" applyProtection="1">
      <alignment vertical="center" wrapText="1"/>
    </xf>
    <xf numFmtId="164" fontId="17" fillId="0" borderId="0" xfId="0" applyNumberFormat="1" applyFont="1" applyBorder="1" applyProtection="1"/>
    <xf numFmtId="164" fontId="15" fillId="0" borderId="0" xfId="0" applyNumberFormat="1" applyFont="1" applyFill="1" applyBorder="1" applyAlignment="1" applyProtection="1">
      <alignment vertical="center" wrapText="1"/>
    </xf>
    <xf numFmtId="164" fontId="13" fillId="0" borderId="0" xfId="0" applyNumberFormat="1" applyFont="1" applyFill="1" applyBorder="1" applyAlignment="1" applyProtection="1">
      <alignment vertical="center"/>
    </xf>
    <xf numFmtId="164" fontId="7" fillId="13" borderId="0" xfId="0" applyNumberFormat="1" applyFont="1" applyFill="1" applyBorder="1" applyProtection="1"/>
    <xf numFmtId="164" fontId="22" fillId="13" borderId="0" xfId="0" applyNumberFormat="1" applyFont="1" applyFill="1" applyBorder="1" applyProtection="1"/>
    <xf numFmtId="164" fontId="1" fillId="0" borderId="0" xfId="0" applyNumberFormat="1" applyFont="1" applyFill="1" applyBorder="1" applyProtection="1"/>
    <xf numFmtId="164" fontId="13" fillId="0" borderId="0" xfId="0" applyNumberFormat="1" applyFont="1" applyFill="1" applyBorder="1" applyAlignment="1" applyProtection="1">
      <alignment horizontal="center" vertical="center" wrapText="1"/>
    </xf>
    <xf numFmtId="164" fontId="16" fillId="3" borderId="0" xfId="0" applyNumberFormat="1" applyFont="1" applyFill="1" applyBorder="1" applyAlignment="1" applyProtection="1">
      <alignment vertical="center" wrapText="1"/>
    </xf>
    <xf numFmtId="164" fontId="18" fillId="0" borderId="0" xfId="0" applyNumberFormat="1" applyFont="1" applyFill="1" applyBorder="1" applyAlignment="1" applyProtection="1"/>
    <xf numFmtId="164" fontId="18" fillId="0" borderId="0" xfId="0" applyNumberFormat="1" applyFont="1" applyFill="1" applyBorder="1" applyAlignment="1" applyProtection="1">
      <alignment textRotation="90"/>
    </xf>
    <xf numFmtId="164" fontId="7" fillId="0" borderId="0" xfId="0" applyNumberFormat="1" applyFont="1" applyBorder="1" applyProtection="1"/>
    <xf numFmtId="164" fontId="7" fillId="0" borderId="0" xfId="0" applyNumberFormat="1" applyFont="1" applyFill="1" applyBorder="1" applyProtection="1"/>
    <xf numFmtId="164" fontId="16" fillId="0" borderId="0" xfId="0" applyNumberFormat="1" applyFont="1" applyFill="1" applyBorder="1" applyProtection="1"/>
    <xf numFmtId="164" fontId="4" fillId="0" borderId="0" xfId="0" applyNumberFormat="1" applyFont="1" applyBorder="1" applyProtection="1"/>
    <xf numFmtId="164" fontId="5" fillId="0" borderId="0" xfId="0" applyNumberFormat="1" applyFont="1" applyFill="1" applyBorder="1" applyProtection="1"/>
    <xf numFmtId="164" fontId="6" fillId="0" borderId="0" xfId="0" applyNumberFormat="1" applyFont="1" applyFill="1" applyBorder="1" applyProtection="1"/>
    <xf numFmtId="164" fontId="6" fillId="0" borderId="0" xfId="0" applyNumberFormat="1" applyFont="1" applyBorder="1" applyAlignment="1" applyProtection="1">
      <alignment horizontal="center"/>
    </xf>
    <xf numFmtId="164" fontId="6" fillId="0" borderId="0" xfId="0" applyNumberFormat="1" applyFont="1" applyFill="1" applyBorder="1" applyAlignment="1" applyProtection="1">
      <alignment horizontal="center"/>
    </xf>
    <xf numFmtId="164" fontId="6" fillId="0" borderId="0" xfId="0" applyNumberFormat="1" applyFont="1" applyBorder="1" applyProtection="1"/>
    <xf numFmtId="164" fontId="13" fillId="0" borderId="0" xfId="0" applyNumberFormat="1" applyFont="1" applyBorder="1" applyProtection="1"/>
    <xf numFmtId="164" fontId="23" fillId="0" borderId="0" xfId="0" applyNumberFormat="1" applyFont="1" applyBorder="1" applyProtection="1"/>
    <xf numFmtId="164" fontId="23" fillId="0" borderId="0" xfId="0" applyNumberFormat="1" applyFont="1" applyFill="1" applyBorder="1" applyProtection="1"/>
    <xf numFmtId="164" fontId="7" fillId="0" borderId="0" xfId="0" applyNumberFormat="1" applyFont="1" applyFill="1" applyBorder="1" applyAlignment="1" applyProtection="1">
      <alignment horizontal="center"/>
    </xf>
    <xf numFmtId="164" fontId="2" fillId="0" borderId="0" xfId="0" applyNumberFormat="1" applyFont="1" applyBorder="1" applyProtection="1"/>
    <xf numFmtId="164" fontId="24" fillId="0" borderId="0" xfId="0" applyNumberFormat="1" applyFont="1" applyBorder="1" applyProtection="1"/>
    <xf numFmtId="164" fontId="24" fillId="0" borderId="0" xfId="0" applyNumberFormat="1" applyFont="1" applyFill="1" applyBorder="1" applyProtection="1"/>
    <xf numFmtId="164" fontId="15" fillId="9" borderId="0" xfId="0" applyNumberFormat="1" applyFont="1" applyFill="1" applyBorder="1" applyProtection="1"/>
    <xf numFmtId="164" fontId="21" fillId="0" borderId="0" xfId="0" applyNumberFormat="1" applyFont="1" applyFill="1" applyBorder="1" applyProtection="1"/>
    <xf numFmtId="164" fontId="21" fillId="0" borderId="0" xfId="0" applyNumberFormat="1" applyFont="1" applyBorder="1" applyProtection="1"/>
    <xf numFmtId="164" fontId="21" fillId="0" borderId="0" xfId="0" applyNumberFormat="1" applyFont="1" applyFill="1" applyBorder="1" applyAlignment="1" applyProtection="1">
      <alignment textRotation="90"/>
    </xf>
    <xf numFmtId="164" fontId="21" fillId="0" borderId="0" xfId="0" applyNumberFormat="1" applyFont="1" applyFill="1" applyBorder="1" applyAlignment="1" applyProtection="1">
      <alignment horizontal="center"/>
    </xf>
    <xf numFmtId="164" fontId="7" fillId="13" borderId="0" xfId="0" applyNumberFormat="1" applyFont="1" applyFill="1" applyBorder="1" applyAlignment="1" applyProtection="1">
      <alignment vertical="center" wrapText="1"/>
    </xf>
    <xf numFmtId="164" fontId="15" fillId="2" borderId="0" xfId="0" applyNumberFormat="1" applyFont="1" applyFill="1" applyBorder="1" applyProtection="1"/>
    <xf numFmtId="164" fontId="21" fillId="0" borderId="0" xfId="0" applyNumberFormat="1" applyFont="1" applyBorder="1" applyAlignment="1" applyProtection="1">
      <alignment horizontal="center"/>
    </xf>
    <xf numFmtId="164" fontId="22" fillId="13" borderId="0" xfId="0" applyNumberFormat="1" applyFont="1" applyFill="1" applyBorder="1" applyAlignment="1" applyProtection="1">
      <alignment vertical="center"/>
    </xf>
    <xf numFmtId="164" fontId="16" fillId="11" borderId="0" xfId="0" applyNumberFormat="1" applyFont="1" applyFill="1" applyBorder="1" applyProtection="1"/>
    <xf numFmtId="164" fontId="16" fillId="0" borderId="0" xfId="0" applyNumberFormat="1" applyFont="1" applyBorder="1" applyAlignment="1" applyProtection="1">
      <alignment wrapText="1"/>
    </xf>
    <xf numFmtId="164" fontId="16" fillId="2" borderId="0" xfId="0" applyNumberFormat="1" applyFont="1" applyFill="1" applyBorder="1" applyProtection="1"/>
    <xf numFmtId="164" fontId="18" fillId="0" borderId="0" xfId="0" applyNumberFormat="1" applyFont="1" applyBorder="1" applyAlignment="1" applyProtection="1">
      <alignment horizontal="center"/>
    </xf>
    <xf numFmtId="164" fontId="18" fillId="0" borderId="0" xfId="0" applyNumberFormat="1" applyFont="1" applyBorder="1" applyProtection="1"/>
    <xf numFmtId="164" fontId="16" fillId="4" borderId="0" xfId="0" applyNumberFormat="1" applyFont="1" applyFill="1" applyBorder="1" applyProtection="1"/>
    <xf numFmtId="164" fontId="16" fillId="0" borderId="0" xfId="0" applyNumberFormat="1" applyFont="1" applyBorder="1" applyProtection="1"/>
    <xf numFmtId="164" fontId="15" fillId="0" borderId="0" xfId="0" applyNumberFormat="1" applyFont="1" applyFill="1" applyBorder="1" applyAlignment="1" applyProtection="1"/>
    <xf numFmtId="164" fontId="11" fillId="0" borderId="0" xfId="0" applyNumberFormat="1" applyFont="1" applyBorder="1" applyAlignment="1" applyProtection="1">
      <alignment horizontal="center" vertical="center"/>
    </xf>
    <xf numFmtId="164" fontId="11" fillId="7" borderId="0" xfId="0" applyNumberFormat="1" applyFont="1" applyFill="1" applyBorder="1" applyProtection="1"/>
    <xf numFmtId="164" fontId="9" fillId="7" borderId="0" xfId="0" applyNumberFormat="1" applyFont="1" applyFill="1" applyBorder="1" applyProtection="1"/>
    <xf numFmtId="164" fontId="11" fillId="0" borderId="0" xfId="0" applyNumberFormat="1" applyFont="1" applyFill="1" applyBorder="1" applyAlignment="1" applyProtection="1">
      <alignment vertical="center" textRotation="90"/>
    </xf>
    <xf numFmtId="1" fontId="9" fillId="0" borderId="0" xfId="0" applyNumberFormat="1" applyFont="1" applyBorder="1" applyProtection="1"/>
    <xf numFmtId="164" fontId="18" fillId="0" borderId="0" xfId="0" applyNumberFormat="1" applyFont="1" applyFill="1" applyBorder="1" applyAlignment="1" applyProtection="1">
      <alignment horizontal="center"/>
    </xf>
    <xf numFmtId="164" fontId="2" fillId="5" borderId="0" xfId="0" applyNumberFormat="1" applyFont="1" applyFill="1" applyBorder="1" applyAlignment="1" applyProtection="1">
      <alignment horizontal="center" vertical="center" textRotation="90"/>
    </xf>
    <xf numFmtId="164" fontId="7" fillId="0" borderId="0" xfId="0" applyNumberFormat="1" applyFont="1" applyBorder="1" applyAlignment="1" applyProtection="1">
      <alignment horizontal="center"/>
    </xf>
    <xf numFmtId="164" fontId="16" fillId="3" borderId="0" xfId="0" applyNumberFormat="1" applyFont="1" applyFill="1" applyBorder="1" applyAlignment="1" applyProtection="1">
      <alignment vertical="center"/>
    </xf>
    <xf numFmtId="164" fontId="18" fillId="0" borderId="0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center" vertical="center"/>
    </xf>
    <xf numFmtId="164" fontId="16" fillId="3" borderId="0" xfId="0" applyNumberFormat="1" applyFont="1" applyFill="1" applyBorder="1" applyAlignment="1" applyProtection="1">
      <alignment vertical="center"/>
    </xf>
    <xf numFmtId="164" fontId="18" fillId="0" borderId="0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center" vertical="center"/>
    </xf>
    <xf numFmtId="164" fontId="2" fillId="5" borderId="0" xfId="0" applyNumberFormat="1" applyFont="1" applyFill="1" applyBorder="1" applyAlignment="1" applyProtection="1">
      <alignment horizontal="center" vertical="center" textRotation="90"/>
    </xf>
    <xf numFmtId="164" fontId="18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Border="1" applyAlignment="1" applyProtection="1">
      <alignment horizontal="center"/>
    </xf>
    <xf numFmtId="164" fontId="21" fillId="0" borderId="0" xfId="0" applyNumberFormat="1" applyFont="1" applyFill="1" applyBorder="1" applyAlignment="1" applyProtection="1">
      <alignment horizontal="center"/>
    </xf>
    <xf numFmtId="164" fontId="21" fillId="0" borderId="0" xfId="0" applyNumberFormat="1" applyFont="1" applyFill="1" applyBorder="1" applyAlignment="1" applyProtection="1"/>
    <xf numFmtId="164" fontId="16" fillId="5" borderId="0" xfId="0" applyNumberFormat="1" applyFont="1" applyFill="1" applyBorder="1" applyProtection="1"/>
    <xf numFmtId="164" fontId="13" fillId="5" borderId="0" xfId="0" applyNumberFormat="1" applyFont="1" applyFill="1" applyBorder="1" applyAlignment="1" applyProtection="1">
      <alignment horizontal="center" vertical="center"/>
    </xf>
    <xf numFmtId="164" fontId="13" fillId="14" borderId="0" xfId="0" applyNumberFormat="1" applyFont="1" applyFill="1" applyBorder="1" applyAlignment="1" applyProtection="1">
      <alignment horizontal="center"/>
    </xf>
    <xf numFmtId="164" fontId="18" fillId="6" borderId="0" xfId="0" applyNumberFormat="1" applyFont="1" applyFill="1" applyBorder="1" applyAlignment="1" applyProtection="1">
      <alignment horizontal="center" vertical="center" wrapText="1"/>
      <protection locked="0"/>
    </xf>
    <xf numFmtId="164" fontId="21" fillId="9" borderId="0" xfId="0" applyNumberFormat="1" applyFont="1" applyFill="1" applyBorder="1" applyAlignment="1" applyProtection="1">
      <alignment horizontal="center"/>
      <protection locked="0"/>
    </xf>
    <xf numFmtId="164" fontId="18" fillId="11" borderId="0" xfId="0" applyNumberFormat="1" applyFont="1" applyFill="1" applyBorder="1" applyAlignment="1" applyProtection="1">
      <alignment horizontal="center"/>
      <protection locked="0"/>
    </xf>
    <xf numFmtId="164" fontId="18" fillId="4" borderId="0" xfId="0" applyNumberFormat="1" applyFont="1" applyFill="1" applyBorder="1" applyAlignment="1" applyProtection="1">
      <alignment horizontal="center"/>
      <protection locked="0"/>
    </xf>
    <xf numFmtId="164" fontId="18" fillId="5" borderId="0" xfId="0" applyNumberFormat="1" applyFont="1" applyFill="1" applyBorder="1" applyAlignment="1" applyProtection="1">
      <alignment horizontal="center"/>
      <protection locked="0"/>
    </xf>
    <xf numFmtId="164" fontId="13" fillId="4" borderId="0" xfId="0" applyNumberFormat="1" applyFont="1" applyFill="1" applyBorder="1" applyAlignment="1" applyProtection="1">
      <alignment horizontal="center"/>
      <protection locked="0"/>
    </xf>
    <xf numFmtId="164" fontId="13" fillId="11" borderId="0" xfId="0" applyNumberFormat="1" applyFont="1" applyFill="1" applyBorder="1" applyAlignment="1" applyProtection="1">
      <alignment horizontal="center"/>
      <protection locked="0"/>
    </xf>
    <xf numFmtId="164" fontId="13" fillId="14" borderId="0" xfId="0" applyNumberFormat="1" applyFont="1" applyFill="1" applyBorder="1" applyAlignment="1" applyProtection="1">
      <alignment horizontal="center"/>
      <protection locked="0"/>
    </xf>
    <xf numFmtId="164" fontId="11" fillId="0" borderId="0" xfId="0" applyNumberFormat="1" applyFont="1" applyBorder="1" applyAlignment="1" applyProtection="1">
      <alignment horizontal="center"/>
    </xf>
    <xf numFmtId="164" fontId="2" fillId="0" borderId="0" xfId="0" applyNumberFormat="1" applyFont="1" applyBorder="1" applyAlignment="1" applyProtection="1">
      <alignment horizontal="center"/>
    </xf>
    <xf numFmtId="164" fontId="18" fillId="15" borderId="0" xfId="0" applyNumberFormat="1" applyFont="1" applyFill="1" applyBorder="1" applyAlignment="1" applyProtection="1">
      <alignment horizontal="center"/>
      <protection locked="0"/>
    </xf>
    <xf numFmtId="164" fontId="13" fillId="15" borderId="0" xfId="0" applyNumberFormat="1" applyFont="1" applyFill="1" applyBorder="1" applyAlignment="1" applyProtection="1">
      <alignment horizontal="center" vertical="center"/>
    </xf>
    <xf numFmtId="164" fontId="18" fillId="0" borderId="0" xfId="0" applyNumberFormat="1" applyFont="1" applyFill="1" applyBorder="1" applyAlignment="1" applyProtection="1">
      <alignment horizontal="center"/>
    </xf>
    <xf numFmtId="164" fontId="18" fillId="6" borderId="0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0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center" vertical="center"/>
    </xf>
    <xf numFmtId="164" fontId="7" fillId="0" borderId="0" xfId="0" applyNumberFormat="1" applyFont="1" applyFill="1" applyBorder="1" applyAlignment="1" applyProtection="1">
      <alignment horizontal="center" vertical="center"/>
    </xf>
    <xf numFmtId="164" fontId="21" fillId="8" borderId="0" xfId="0" applyNumberFormat="1" applyFont="1" applyFill="1" applyBorder="1" applyAlignment="1" applyProtection="1">
      <alignment horizontal="center"/>
      <protection locked="0"/>
    </xf>
    <xf numFmtId="164" fontId="21" fillId="0" borderId="0" xfId="0" applyNumberFormat="1" applyFont="1" applyFill="1" applyBorder="1" applyAlignment="1" applyProtection="1">
      <alignment horizontal="center"/>
    </xf>
    <xf numFmtId="164" fontId="18" fillId="14" borderId="0" xfId="0" applyNumberFormat="1" applyFont="1" applyFill="1" applyBorder="1" applyAlignment="1" applyProtection="1">
      <alignment horizontal="center"/>
      <protection locked="0"/>
    </xf>
    <xf numFmtId="164" fontId="13" fillId="2" borderId="0" xfId="0" applyNumberFormat="1" applyFont="1" applyFill="1" applyBorder="1" applyAlignment="1" applyProtection="1">
      <alignment horizontal="center" vertical="center" wrapText="1"/>
      <protection locked="0"/>
    </xf>
    <xf numFmtId="164" fontId="13" fillId="2" borderId="0" xfId="0" applyNumberFormat="1" applyFont="1" applyFill="1" applyBorder="1" applyAlignment="1" applyProtection="1">
      <alignment horizontal="center" vertical="center" wrapText="1"/>
    </xf>
    <xf numFmtId="164" fontId="13" fillId="2" borderId="0" xfId="0" applyNumberFormat="1" applyFont="1" applyFill="1" applyBorder="1" applyAlignment="1" applyProtection="1">
      <alignment horizontal="center"/>
    </xf>
    <xf numFmtId="164" fontId="6" fillId="16" borderId="0" xfId="0" applyNumberFormat="1" applyFont="1" applyFill="1" applyBorder="1" applyAlignment="1" applyProtection="1">
      <alignment vertical="center"/>
    </xf>
    <xf numFmtId="164" fontId="28" fillId="8" borderId="0" xfId="0" applyNumberFormat="1" applyFont="1" applyFill="1" applyBorder="1" applyProtection="1"/>
    <xf numFmtId="164" fontId="13" fillId="8" borderId="0" xfId="0" applyNumberFormat="1" applyFont="1" applyFill="1" applyBorder="1" applyAlignment="1" applyProtection="1">
      <alignment horizontal="center"/>
      <protection locked="0"/>
    </xf>
    <xf numFmtId="164" fontId="12" fillId="8" borderId="0" xfId="0" applyNumberFormat="1" applyFont="1" applyFill="1" applyBorder="1" applyAlignment="1" applyProtection="1">
      <alignment horizontal="center" wrapText="1"/>
    </xf>
    <xf numFmtId="164" fontId="28" fillId="2" borderId="0" xfId="0" applyNumberFormat="1" applyFont="1" applyFill="1" applyBorder="1" applyAlignment="1" applyProtection="1">
      <alignment wrapText="1"/>
    </xf>
    <xf numFmtId="164" fontId="7" fillId="2" borderId="0" xfId="0" applyNumberFormat="1" applyFont="1" applyFill="1" applyBorder="1" applyProtection="1"/>
    <xf numFmtId="164" fontId="12" fillId="2" borderId="0" xfId="0" applyNumberFormat="1" applyFont="1" applyFill="1" applyBorder="1" applyAlignment="1" applyProtection="1">
      <alignment horizontal="center"/>
    </xf>
    <xf numFmtId="164" fontId="18" fillId="2" borderId="0" xfId="0" applyNumberFormat="1" applyFont="1" applyFill="1" applyBorder="1" applyAlignment="1" applyProtection="1">
      <alignment horizontal="center"/>
    </xf>
    <xf numFmtId="164" fontId="21" fillId="2" borderId="0" xfId="0" applyNumberFormat="1" applyFont="1" applyFill="1" applyBorder="1" applyAlignment="1" applyProtection="1">
      <alignment horizontal="center"/>
    </xf>
    <xf numFmtId="164" fontId="18" fillId="0" borderId="0" xfId="0" applyNumberFormat="1" applyFont="1" applyFill="1" applyBorder="1" applyAlignment="1" applyProtection="1">
      <alignment horizontal="center"/>
    </xf>
    <xf numFmtId="164" fontId="8" fillId="0" borderId="0" xfId="0" applyNumberFormat="1" applyFont="1" applyBorder="1" applyAlignment="1" applyProtection="1">
      <alignment horizontal="center" vertical="center"/>
    </xf>
    <xf numFmtId="164" fontId="18" fillId="14" borderId="0" xfId="0" applyNumberFormat="1" applyFont="1" applyFill="1" applyBorder="1" applyAlignment="1" applyProtection="1">
      <alignment horizontal="center"/>
      <protection locked="0"/>
    </xf>
    <xf numFmtId="164" fontId="13" fillId="16" borderId="0" xfId="0" applyNumberFormat="1" applyFont="1" applyFill="1" applyBorder="1" applyAlignment="1" applyProtection="1">
      <alignment vertical="top"/>
    </xf>
    <xf numFmtId="164" fontId="4" fillId="0" borderId="0" xfId="0" applyNumberFormat="1" applyFont="1" applyBorder="1" applyAlignment="1" applyProtection="1">
      <alignment vertical="top"/>
    </xf>
    <xf numFmtId="164" fontId="6" fillId="16" borderId="0" xfId="0" applyNumberFormat="1" applyFont="1" applyFill="1" applyBorder="1" applyAlignment="1" applyProtection="1">
      <alignment vertical="top"/>
    </xf>
    <xf numFmtId="164" fontId="7" fillId="0" borderId="0" xfId="0" applyNumberFormat="1" applyFont="1" applyFill="1" applyBorder="1" applyAlignment="1" applyProtection="1">
      <alignment horizontal="center" vertical="top"/>
    </xf>
    <xf numFmtId="164" fontId="6" fillId="0" borderId="0" xfId="0" applyNumberFormat="1" applyFont="1" applyFill="1" applyBorder="1" applyAlignment="1" applyProtection="1">
      <alignment horizontal="center" vertical="top"/>
    </xf>
    <xf numFmtId="164" fontId="8" fillId="0" borderId="0" xfId="0" applyNumberFormat="1" applyFont="1" applyFill="1" applyBorder="1" applyAlignment="1" applyProtection="1">
      <alignment horizontal="center" vertical="top"/>
    </xf>
    <xf numFmtId="164" fontId="8" fillId="0" borderId="0" xfId="0" applyNumberFormat="1" applyFont="1" applyBorder="1" applyAlignment="1" applyProtection="1">
      <alignment horizontal="center" vertical="top"/>
    </xf>
    <xf numFmtId="164" fontId="28" fillId="8" borderId="0" xfId="0" applyNumberFormat="1" applyFont="1" applyFill="1" applyBorder="1" applyAlignment="1" applyProtection="1">
      <alignment vertical="center"/>
    </xf>
    <xf numFmtId="164" fontId="18" fillId="6" borderId="0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0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center" vertical="center"/>
    </xf>
    <xf numFmtId="164" fontId="18" fillId="11" borderId="0" xfId="0" applyNumberFormat="1" applyFont="1" applyFill="1" applyBorder="1" applyAlignment="1" applyProtection="1">
      <alignment horizontal="center"/>
      <protection locked="0"/>
    </xf>
    <xf numFmtId="164" fontId="2" fillId="5" borderId="0" xfId="0" applyNumberFormat="1" applyFont="1" applyFill="1" applyBorder="1" applyAlignment="1" applyProtection="1">
      <alignment horizontal="center" vertical="center" textRotation="90"/>
    </xf>
    <xf numFmtId="164" fontId="7" fillId="0" borderId="0" xfId="0" applyNumberFormat="1" applyFont="1" applyBorder="1" applyAlignment="1" applyProtection="1">
      <alignment horizontal="center"/>
    </xf>
    <xf numFmtId="164" fontId="18" fillId="0" borderId="0" xfId="0" applyNumberFormat="1" applyFont="1" applyFill="1" applyBorder="1" applyAlignment="1" applyProtection="1">
      <alignment horizontal="center"/>
    </xf>
    <xf numFmtId="164" fontId="21" fillId="9" borderId="0" xfId="0" applyNumberFormat="1" applyFont="1" applyFill="1" applyBorder="1" applyAlignment="1" applyProtection="1">
      <alignment horizontal="center"/>
      <protection locked="0"/>
    </xf>
    <xf numFmtId="164" fontId="18" fillId="4" borderId="0" xfId="0" applyNumberFormat="1" applyFont="1" applyFill="1" applyBorder="1" applyAlignment="1" applyProtection="1">
      <alignment horizontal="center"/>
      <protection locked="0"/>
    </xf>
    <xf numFmtId="164" fontId="16" fillId="3" borderId="0" xfId="0" applyNumberFormat="1" applyFont="1" applyFill="1" applyBorder="1" applyAlignment="1" applyProtection="1">
      <alignment vertical="center"/>
    </xf>
    <xf numFmtId="164" fontId="21" fillId="0" borderId="0" xfId="0" applyNumberFormat="1" applyFont="1" applyFill="1" applyBorder="1" applyAlignment="1" applyProtection="1">
      <alignment horizontal="center"/>
    </xf>
    <xf numFmtId="164" fontId="18" fillId="14" borderId="0" xfId="0" applyNumberFormat="1" applyFont="1" applyFill="1" applyBorder="1" applyAlignment="1" applyProtection="1">
      <alignment horizontal="center"/>
      <protection locked="0"/>
    </xf>
    <xf numFmtId="164" fontId="8" fillId="0" borderId="0" xfId="0" applyNumberFormat="1" applyFont="1" applyBorder="1" applyAlignment="1" applyProtection="1">
      <alignment horizontal="center" vertical="center"/>
    </xf>
    <xf numFmtId="164" fontId="13" fillId="15" borderId="0" xfId="0" applyNumberFormat="1" applyFont="1" applyFill="1" applyBorder="1" applyAlignment="1" applyProtection="1">
      <alignment horizontal="center" vertical="center"/>
    </xf>
    <xf numFmtId="164" fontId="18" fillId="15" borderId="0" xfId="0" applyNumberFormat="1" applyFont="1" applyFill="1" applyBorder="1" applyAlignment="1" applyProtection="1">
      <alignment horizontal="center"/>
      <protection locked="0"/>
    </xf>
    <xf numFmtId="164" fontId="8" fillId="0" borderId="0" xfId="0" applyNumberFormat="1" applyFont="1" applyBorder="1" applyAlignment="1" applyProtection="1">
      <alignment horizontal="center" vertical="center"/>
    </xf>
    <xf numFmtId="164" fontId="18" fillId="15" borderId="0" xfId="0" applyNumberFormat="1" applyFont="1" applyFill="1" applyBorder="1" applyAlignment="1" applyProtection="1">
      <protection locked="0"/>
    </xf>
    <xf numFmtId="164" fontId="18" fillId="11" borderId="0" xfId="0" applyNumberFormat="1" applyFont="1" applyFill="1" applyBorder="1" applyAlignment="1" applyProtection="1">
      <protection locked="0"/>
    </xf>
    <xf numFmtId="164" fontId="18" fillId="5" borderId="0" xfId="0" applyNumberFormat="1" applyFont="1" applyFill="1" applyBorder="1" applyAlignment="1" applyProtection="1">
      <protection locked="0"/>
    </xf>
    <xf numFmtId="164" fontId="1" fillId="6" borderId="0" xfId="0" applyNumberFormat="1" applyFont="1" applyFill="1" applyBorder="1" applyAlignment="1" applyProtection="1">
      <alignment horizontal="center"/>
    </xf>
    <xf numFmtId="164" fontId="13" fillId="6" borderId="0" xfId="0" applyNumberFormat="1" applyFont="1" applyFill="1" applyBorder="1" applyAlignment="1" applyProtection="1">
      <alignment horizontal="center" vertical="center"/>
    </xf>
    <xf numFmtId="164" fontId="18" fillId="6" borderId="0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0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center" vertical="center"/>
    </xf>
    <xf numFmtId="164" fontId="27" fillId="0" borderId="0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Border="1" applyAlignment="1" applyProtection="1">
      <alignment horizontal="center" vertical="center"/>
    </xf>
    <xf numFmtId="164" fontId="22" fillId="13" borderId="0" xfId="0" applyNumberFormat="1" applyFont="1" applyFill="1" applyBorder="1" applyAlignment="1" applyProtection="1">
      <alignment horizontal="center" vertical="center"/>
    </xf>
    <xf numFmtId="164" fontId="18" fillId="11" borderId="0" xfId="0" applyNumberFormat="1" applyFont="1" applyFill="1" applyBorder="1" applyAlignment="1" applyProtection="1">
      <alignment horizontal="center"/>
      <protection locked="0"/>
    </xf>
    <xf numFmtId="164" fontId="2" fillId="5" borderId="0" xfId="0" applyNumberFormat="1" applyFont="1" applyFill="1" applyBorder="1" applyAlignment="1" applyProtection="1">
      <alignment horizontal="center" vertical="center" textRotation="90"/>
    </xf>
    <xf numFmtId="164" fontId="7" fillId="0" borderId="0" xfId="0" applyNumberFormat="1" applyFont="1" applyBorder="1" applyAlignment="1" applyProtection="1">
      <alignment horizontal="center"/>
    </xf>
    <xf numFmtId="164" fontId="6" fillId="10" borderId="0" xfId="0" applyNumberFormat="1" applyFont="1" applyFill="1" applyBorder="1" applyAlignment="1" applyProtection="1">
      <alignment horizontal="center"/>
    </xf>
    <xf numFmtId="164" fontId="18" fillId="0" borderId="0" xfId="0" applyNumberFormat="1" applyFont="1" applyFill="1" applyBorder="1" applyAlignment="1" applyProtection="1">
      <alignment horizontal="center"/>
    </xf>
    <xf numFmtId="164" fontId="21" fillId="9" borderId="0" xfId="0" applyNumberFormat="1" applyFont="1" applyFill="1" applyBorder="1" applyAlignment="1" applyProtection="1">
      <alignment horizontal="center"/>
      <protection locked="0"/>
    </xf>
    <xf numFmtId="164" fontId="18" fillId="4" borderId="0" xfId="0" applyNumberFormat="1" applyFont="1" applyFill="1" applyBorder="1" applyAlignment="1" applyProtection="1">
      <alignment horizontal="center"/>
      <protection locked="0"/>
    </xf>
    <xf numFmtId="164" fontId="18" fillId="5" borderId="0" xfId="0" applyNumberFormat="1" applyFont="1" applyFill="1" applyBorder="1" applyAlignment="1" applyProtection="1">
      <alignment horizontal="center"/>
      <protection locked="0"/>
    </xf>
    <xf numFmtId="164" fontId="1" fillId="3" borderId="0" xfId="0" applyNumberFormat="1" applyFont="1" applyFill="1" applyBorder="1" applyAlignment="1" applyProtection="1">
      <alignment horizontal="center" vertical="center" textRotation="90"/>
    </xf>
    <xf numFmtId="164" fontId="16" fillId="3" borderId="0" xfId="0" applyNumberFormat="1" applyFont="1" applyFill="1" applyBorder="1" applyAlignment="1" applyProtection="1">
      <alignment vertical="center"/>
    </xf>
    <xf numFmtId="164" fontId="16" fillId="5" borderId="0" xfId="0" applyNumberFormat="1" applyFont="1" applyFill="1" applyBorder="1" applyAlignment="1" applyProtection="1">
      <alignment vertical="center"/>
    </xf>
    <xf numFmtId="164" fontId="21" fillId="0" borderId="0" xfId="0" applyNumberFormat="1" applyFont="1" applyFill="1" applyBorder="1" applyAlignment="1" applyProtection="1">
      <alignment horizontal="center"/>
    </xf>
    <xf numFmtId="164" fontId="7" fillId="13" borderId="0" xfId="0" applyNumberFormat="1" applyFont="1" applyFill="1" applyBorder="1" applyAlignment="1" applyProtection="1">
      <alignment horizontal="center" vertical="center" wrapText="1"/>
    </xf>
    <xf numFmtId="164" fontId="18" fillId="14" borderId="0" xfId="0" applyNumberFormat="1" applyFont="1" applyFill="1" applyBorder="1" applyAlignment="1" applyProtection="1">
      <alignment horizontal="center"/>
      <protection locked="0"/>
    </xf>
    <xf numFmtId="164" fontId="8" fillId="0" borderId="0" xfId="0" applyNumberFormat="1" applyFont="1" applyBorder="1" applyAlignment="1" applyProtection="1">
      <alignment horizontal="center" vertical="center" wrapText="1"/>
    </xf>
    <xf numFmtId="164" fontId="8" fillId="0" borderId="0" xfId="0" applyNumberFormat="1" applyFont="1" applyBorder="1" applyAlignment="1" applyProtection="1">
      <alignment horizontal="center" vertical="center"/>
    </xf>
    <xf numFmtId="164" fontId="13" fillId="12" borderId="0" xfId="0" applyNumberFormat="1" applyFont="1" applyFill="1" applyBorder="1" applyAlignment="1" applyProtection="1">
      <alignment horizontal="center" vertical="center"/>
    </xf>
    <xf numFmtId="164" fontId="12" fillId="13" borderId="0" xfId="0" applyNumberFormat="1" applyFont="1" applyFill="1" applyBorder="1" applyAlignment="1" applyProtection="1">
      <alignment horizontal="center" vertical="center"/>
    </xf>
    <xf numFmtId="164" fontId="13" fillId="5" borderId="0" xfId="0" applyNumberFormat="1" applyFont="1" applyFill="1" applyBorder="1" applyAlignment="1" applyProtection="1">
      <alignment horizontal="center" vertical="center"/>
    </xf>
    <xf numFmtId="1" fontId="22" fillId="13" borderId="0" xfId="0" applyNumberFormat="1" applyFont="1" applyFill="1" applyBorder="1" applyAlignment="1" applyProtection="1">
      <alignment horizontal="center" vertical="center"/>
    </xf>
    <xf numFmtId="164" fontId="22" fillId="13" borderId="0" xfId="0" applyNumberFormat="1" applyFont="1" applyFill="1" applyBorder="1" applyAlignment="1" applyProtection="1">
      <alignment horizontal="center" vertical="center" wrapText="1"/>
    </xf>
    <xf numFmtId="164" fontId="20" fillId="12" borderId="0" xfId="0" applyNumberFormat="1" applyFont="1" applyFill="1" applyBorder="1" applyAlignment="1" applyProtection="1">
      <alignment horizontal="center" vertical="center"/>
    </xf>
    <xf numFmtId="164" fontId="20" fillId="12" borderId="0" xfId="0" applyNumberFormat="1" applyFont="1" applyFill="1" applyBorder="1" applyAlignment="1" applyProtection="1">
      <alignment horizontal="center" vertical="center" wrapText="1"/>
    </xf>
    <xf numFmtId="164" fontId="13" fillId="15" borderId="0" xfId="0" applyNumberFormat="1" applyFont="1" applyFill="1" applyBorder="1" applyAlignment="1" applyProtection="1">
      <alignment horizontal="center" vertical="center"/>
    </xf>
    <xf numFmtId="164" fontId="18" fillId="15" borderId="0" xfId="0" applyNumberFormat="1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79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FF66FF"/>
      <color rgb="FF143C7D"/>
      <color rgb="FF5283BE"/>
      <color rgb="FF4172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AI48"/>
  <sheetViews>
    <sheetView showGridLines="0" zoomScale="70" zoomScaleNormal="70" zoomScalePageLayoutView="75" workbookViewId="0">
      <selection activeCell="G15" sqref="G15"/>
    </sheetView>
  </sheetViews>
  <sheetFormatPr baseColWidth="10" defaultColWidth="20" defaultRowHeight="15" x14ac:dyDescent="0.25"/>
  <cols>
    <col min="1" max="1" width="4.7109375" style="13" bestFit="1" customWidth="1"/>
    <col min="2" max="2" width="1.7109375" style="13" customWidth="1"/>
    <col min="3" max="3" width="46.5703125" style="13" customWidth="1"/>
    <col min="4" max="4" width="1.85546875" style="20" customWidth="1"/>
    <col min="5" max="5" width="70.85546875" style="13" bestFit="1" customWidth="1"/>
    <col min="6" max="6" width="1.28515625" style="13" customWidth="1"/>
    <col min="7" max="7" width="10.7109375" style="13" customWidth="1"/>
    <col min="8" max="8" width="1.7109375" style="20" customWidth="1"/>
    <col min="9" max="9" width="10.7109375" style="13" customWidth="1"/>
    <col min="10" max="10" width="1.7109375" style="13" customWidth="1"/>
    <col min="11" max="11" width="10.7109375" style="13" customWidth="1"/>
    <col min="12" max="12" width="1.7109375" style="20" customWidth="1"/>
    <col min="13" max="14" width="5.7109375" style="13" customWidth="1"/>
    <col min="15" max="15" width="1.7109375" style="20" customWidth="1"/>
    <col min="16" max="16" width="10.7109375" style="13" customWidth="1"/>
    <col min="17" max="17" width="1.7109375" style="20" customWidth="1"/>
    <col min="18" max="18" width="10.7109375" style="20" customWidth="1"/>
    <col min="19" max="19" width="1.7109375" style="20" customWidth="1"/>
    <col min="20" max="20" width="20.28515625" style="79" customWidth="1"/>
    <col min="21" max="21" width="1.7109375" style="21" customWidth="1"/>
    <col min="22" max="22" width="16.7109375" style="16" bestFit="1" customWidth="1"/>
    <col min="23" max="23" width="1.7109375" style="21" customWidth="1"/>
    <col min="24" max="24" width="11.7109375" style="16" bestFit="1" customWidth="1"/>
    <col min="25" max="25" width="1.7109375" style="16" customWidth="1"/>
    <col min="26" max="26" width="14.28515625" style="16" customWidth="1"/>
    <col min="27" max="27" width="1.7109375" style="16" customWidth="1"/>
    <col min="28" max="28" width="15.42578125" style="16" customWidth="1"/>
    <col min="29" max="29" width="13.85546875" style="16" customWidth="1"/>
    <col min="30" max="30" width="1.7109375" style="21" customWidth="1"/>
    <col min="31" max="31" width="20" style="16" customWidth="1"/>
    <col min="32" max="32" width="1.7109375" style="16" customWidth="1"/>
    <col min="33" max="33" width="14.28515625" style="16" bestFit="1" customWidth="1"/>
    <col min="34" max="34" width="1.7109375" style="13" customWidth="1"/>
    <col min="35" max="16384" width="20" style="13"/>
  </cols>
  <sheetData>
    <row r="1" spans="1:35" s="9" customFormat="1" ht="36" customHeight="1" x14ac:dyDescent="0.25">
      <c r="C1" s="124" t="s">
        <v>51</v>
      </c>
      <c r="D1" s="124"/>
      <c r="E1" s="124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0"/>
      <c r="T1" s="168" t="s">
        <v>32</v>
      </c>
      <c r="U1" s="11"/>
      <c r="V1" s="185" t="s">
        <v>45</v>
      </c>
      <c r="W1" s="11"/>
      <c r="X1" s="186" t="s">
        <v>14</v>
      </c>
      <c r="Y1" s="159"/>
      <c r="Z1" s="188" t="s">
        <v>52</v>
      </c>
      <c r="AA1" s="188"/>
      <c r="AB1" s="188"/>
      <c r="AC1" s="188"/>
      <c r="AD1" s="188"/>
      <c r="AE1" s="188"/>
      <c r="AF1" s="159"/>
      <c r="AG1" s="187" t="s">
        <v>28</v>
      </c>
      <c r="AH1" s="187"/>
      <c r="AI1" s="187"/>
    </row>
    <row r="2" spans="1:35" s="9" customFormat="1" ht="21" customHeight="1" x14ac:dyDescent="0.25">
      <c r="C2" s="136" t="s">
        <v>43</v>
      </c>
      <c r="D2" s="124"/>
      <c r="E2" s="124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0"/>
      <c r="T2" s="168"/>
      <c r="U2" s="11"/>
      <c r="V2" s="186"/>
      <c r="W2" s="11"/>
      <c r="X2" s="186"/>
      <c r="Y2" s="159"/>
      <c r="Z2" s="188"/>
      <c r="AA2" s="188"/>
      <c r="AB2" s="188"/>
      <c r="AC2" s="188"/>
      <c r="AD2" s="188"/>
      <c r="AE2" s="188"/>
      <c r="AF2" s="159"/>
      <c r="AG2" s="187"/>
      <c r="AH2" s="187"/>
      <c r="AI2" s="187"/>
    </row>
    <row r="3" spans="1:35" ht="21" x14ac:dyDescent="0.35">
      <c r="C3" s="14" t="s">
        <v>55</v>
      </c>
      <c r="D3" s="15"/>
      <c r="E3" s="15"/>
      <c r="F3" s="16"/>
      <c r="G3" s="163" t="s">
        <v>13</v>
      </c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7"/>
      <c r="T3" s="168"/>
      <c r="U3" s="6"/>
      <c r="V3" s="186"/>
      <c r="W3" s="6"/>
      <c r="X3" s="186"/>
      <c r="Y3" s="18"/>
      <c r="Z3" s="188"/>
      <c r="AA3" s="188"/>
      <c r="AB3" s="188"/>
      <c r="AC3" s="188"/>
      <c r="AD3" s="188"/>
      <c r="AE3" s="188"/>
      <c r="AF3" s="18"/>
      <c r="AG3" s="187"/>
      <c r="AH3" s="187"/>
      <c r="AI3" s="187"/>
    </row>
    <row r="4" spans="1:35" s="20" customFormat="1" ht="5.25" customHeight="1" x14ac:dyDescent="0.25">
      <c r="A4" s="19"/>
      <c r="C4" s="21"/>
      <c r="D4" s="21"/>
      <c r="E4" s="21"/>
      <c r="F4" s="21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3"/>
      <c r="T4" s="24"/>
      <c r="U4" s="25"/>
      <c r="V4" s="25"/>
      <c r="W4" s="25"/>
      <c r="X4" s="25"/>
      <c r="Y4" s="21"/>
      <c r="Z4" s="21"/>
      <c r="AA4" s="21"/>
      <c r="AB4" s="21"/>
      <c r="AC4" s="21"/>
      <c r="AD4" s="21"/>
      <c r="AE4" s="21"/>
      <c r="AF4" s="21"/>
      <c r="AG4" s="21"/>
    </row>
    <row r="5" spans="1:35" s="26" customFormat="1" ht="27.95" customHeight="1" x14ac:dyDescent="0.3">
      <c r="A5" s="179" t="s">
        <v>9</v>
      </c>
      <c r="C5" s="180" t="s">
        <v>0</v>
      </c>
      <c r="D5" s="27"/>
      <c r="E5" s="28" t="s">
        <v>15</v>
      </c>
      <c r="F5" s="27"/>
      <c r="G5" s="101"/>
      <c r="H5" s="88"/>
      <c r="I5" s="101"/>
      <c r="J5" s="84"/>
      <c r="K5" s="101"/>
      <c r="L5" s="88"/>
      <c r="M5" s="165"/>
      <c r="N5" s="165"/>
      <c r="O5" s="84"/>
      <c r="P5" s="101"/>
      <c r="Q5" s="88"/>
      <c r="R5" s="101"/>
      <c r="S5" s="29"/>
      <c r="T5" s="164" t="e">
        <f>ROUND(AVERAGE(G5,I5,K5,M5,P5,R5,G7,M7)*2,0)/2</f>
        <v>#DIV/0!</v>
      </c>
      <c r="U5" s="89"/>
      <c r="V5" s="30"/>
      <c r="W5" s="30"/>
      <c r="X5" s="164" t="e">
        <f>T5</f>
        <v>#DIV/0!</v>
      </c>
      <c r="Y5" s="27"/>
      <c r="Z5" s="170" t="e">
        <f>ROUND(AVERAGE(T5,T5),1)</f>
        <v>#DIV/0!</v>
      </c>
      <c r="AA5" s="27"/>
      <c r="AB5" s="183" t="s">
        <v>20</v>
      </c>
      <c r="AC5" s="190">
        <f>COUNTIF(X5,"&lt;4")</f>
        <v>0</v>
      </c>
      <c r="AD5" s="31"/>
      <c r="AE5" s="191" t="e">
        <f>IF(AND(Z5&gt;=4,AC5&lt;=1,AC9="NEIN"),"bestanden","nicht bestanden")</f>
        <v>#DIV/0!</v>
      </c>
      <c r="AF5" s="27"/>
      <c r="AG5" s="192" t="e">
        <f>ROUND(AVERAGE(Z5,Z13),1)</f>
        <v>#DIV/0!</v>
      </c>
      <c r="AI5" s="193" t="e">
        <f>IF(AND(AE5="bestanden",AE13="bestanden"),"QV bestanden","QV nicht bestanden")</f>
        <v>#DIV/0!</v>
      </c>
    </row>
    <row r="6" spans="1:35" s="26" customFormat="1" ht="5.25" customHeight="1" x14ac:dyDescent="0.3">
      <c r="A6" s="179"/>
      <c r="C6" s="180"/>
      <c r="D6" s="27"/>
      <c r="E6" s="32"/>
      <c r="F6" s="27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29"/>
      <c r="T6" s="164"/>
      <c r="U6" s="89"/>
      <c r="V6" s="30"/>
      <c r="W6" s="30"/>
      <c r="X6" s="164"/>
      <c r="Y6" s="27"/>
      <c r="Z6" s="170"/>
      <c r="AA6" s="27"/>
      <c r="AB6" s="183"/>
      <c r="AC6" s="190"/>
      <c r="AD6" s="31"/>
      <c r="AE6" s="191"/>
      <c r="AF6" s="27"/>
      <c r="AG6" s="192"/>
      <c r="AI6" s="193"/>
    </row>
    <row r="7" spans="1:35" s="33" customFormat="1" ht="27.95" customHeight="1" x14ac:dyDescent="0.3">
      <c r="A7" s="179"/>
      <c r="C7" s="180"/>
      <c r="D7" s="34"/>
      <c r="E7" s="35" t="s">
        <v>16</v>
      </c>
      <c r="G7" s="165"/>
      <c r="H7" s="165"/>
      <c r="I7" s="165"/>
      <c r="J7" s="165"/>
      <c r="K7" s="165"/>
      <c r="L7" s="88"/>
      <c r="M7" s="165"/>
      <c r="N7" s="165"/>
      <c r="O7" s="165"/>
      <c r="P7" s="165"/>
      <c r="Q7" s="165"/>
      <c r="R7" s="165"/>
      <c r="S7" s="29"/>
      <c r="T7" s="164"/>
      <c r="U7" s="89"/>
      <c r="V7" s="30"/>
      <c r="W7" s="30"/>
      <c r="X7" s="164"/>
      <c r="Y7" s="36"/>
      <c r="Z7" s="170"/>
      <c r="AA7" s="36"/>
      <c r="AB7" s="183"/>
      <c r="AC7" s="190"/>
      <c r="AD7" s="31"/>
      <c r="AE7" s="191"/>
      <c r="AF7" s="36"/>
      <c r="AG7" s="192"/>
      <c r="AI7" s="193"/>
    </row>
    <row r="8" spans="1:35" s="26" customFormat="1" ht="5.25" customHeight="1" x14ac:dyDescent="0.4">
      <c r="A8" s="179"/>
      <c r="C8" s="180"/>
      <c r="D8" s="34"/>
      <c r="E8" s="37"/>
      <c r="G8" s="88"/>
      <c r="H8" s="88"/>
      <c r="I8" s="88"/>
      <c r="J8" s="29"/>
      <c r="K8" s="88"/>
      <c r="L8" s="88"/>
      <c r="M8" s="88"/>
      <c r="N8" s="88"/>
      <c r="O8" s="29"/>
      <c r="P8" s="88"/>
      <c r="Q8" s="88"/>
      <c r="R8" s="88"/>
      <c r="S8" s="29"/>
      <c r="T8" s="89"/>
      <c r="U8" s="30"/>
      <c r="V8" s="30"/>
      <c r="W8" s="30"/>
      <c r="X8" s="38"/>
      <c r="Y8" s="27"/>
      <c r="Z8" s="170"/>
      <c r="AA8" s="27"/>
      <c r="AB8" s="39"/>
      <c r="AC8" s="40"/>
      <c r="AD8" s="41"/>
      <c r="AE8" s="191"/>
      <c r="AF8" s="27"/>
      <c r="AG8" s="192"/>
      <c r="AI8" s="193"/>
    </row>
    <row r="9" spans="1:35" s="26" customFormat="1" ht="27.95" customHeight="1" x14ac:dyDescent="0.3">
      <c r="A9" s="179"/>
      <c r="C9" s="180"/>
      <c r="D9" s="27"/>
      <c r="E9" s="87" t="s">
        <v>34</v>
      </c>
      <c r="F9" s="27"/>
      <c r="G9" s="88"/>
      <c r="H9" s="88"/>
      <c r="I9" s="88"/>
      <c r="J9" s="84"/>
      <c r="K9" s="88"/>
      <c r="L9" s="88"/>
      <c r="M9" s="166"/>
      <c r="N9" s="166"/>
      <c r="O9" s="84"/>
      <c r="P9" s="88"/>
      <c r="Q9" s="88"/>
      <c r="R9" s="88"/>
      <c r="S9" s="29"/>
      <c r="T9" s="167"/>
      <c r="U9" s="89"/>
      <c r="V9" s="122"/>
      <c r="W9" s="42"/>
      <c r="X9" s="122"/>
      <c r="Y9" s="27"/>
      <c r="Z9" s="170"/>
      <c r="AA9" s="27"/>
      <c r="AB9" s="183" t="s">
        <v>39</v>
      </c>
      <c r="AC9" s="170" t="e">
        <f>IF(AND(X5&gt;=3),"NEIN","JA")</f>
        <v>#DIV/0!</v>
      </c>
      <c r="AD9" s="10"/>
      <c r="AE9" s="191"/>
      <c r="AF9" s="27"/>
      <c r="AG9" s="192"/>
      <c r="AI9" s="193"/>
    </row>
    <row r="10" spans="1:35" s="26" customFormat="1" ht="5.25" customHeight="1" x14ac:dyDescent="0.3">
      <c r="A10" s="179"/>
      <c r="C10" s="180"/>
      <c r="D10" s="27"/>
      <c r="E10" s="32"/>
      <c r="F10" s="27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29"/>
      <c r="T10" s="167"/>
      <c r="U10" s="89"/>
      <c r="V10" s="30"/>
      <c r="W10" s="30"/>
      <c r="X10" s="30"/>
      <c r="Y10" s="27"/>
      <c r="Z10" s="170"/>
      <c r="AA10" s="27"/>
      <c r="AB10" s="183"/>
      <c r="AC10" s="170"/>
      <c r="AD10" s="10"/>
      <c r="AE10" s="191"/>
      <c r="AF10" s="27"/>
      <c r="AG10" s="192"/>
      <c r="AI10" s="193"/>
    </row>
    <row r="11" spans="1:35" s="33" customFormat="1" ht="27.95" customHeight="1" x14ac:dyDescent="0.3">
      <c r="A11" s="179"/>
      <c r="C11" s="180"/>
      <c r="D11" s="34"/>
      <c r="E11" s="43" t="s">
        <v>35</v>
      </c>
      <c r="G11" s="166"/>
      <c r="H11" s="166"/>
      <c r="I11" s="166"/>
      <c r="J11" s="166"/>
      <c r="K11" s="166"/>
      <c r="L11" s="88"/>
      <c r="M11" s="166"/>
      <c r="N11" s="166"/>
      <c r="O11" s="166"/>
      <c r="P11" s="166"/>
      <c r="Q11" s="166"/>
      <c r="R11" s="166"/>
      <c r="S11" s="29"/>
      <c r="T11" s="167"/>
      <c r="U11" s="89"/>
      <c r="V11" s="122"/>
      <c r="W11" s="42"/>
      <c r="X11" s="122"/>
      <c r="Y11" s="36"/>
      <c r="Z11" s="170"/>
      <c r="AA11" s="36"/>
      <c r="AB11" s="183"/>
      <c r="AC11" s="170"/>
      <c r="AD11" s="10"/>
      <c r="AE11" s="191"/>
      <c r="AF11" s="36"/>
      <c r="AG11" s="192"/>
      <c r="AI11" s="193"/>
    </row>
    <row r="12" spans="1:35" s="26" customFormat="1" ht="12" customHeight="1" x14ac:dyDescent="0.3"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89"/>
      <c r="U12" s="30"/>
      <c r="V12" s="30"/>
      <c r="W12" s="30"/>
      <c r="X12" s="30"/>
      <c r="Y12" s="27"/>
      <c r="Z12" s="27"/>
      <c r="AA12" s="27"/>
      <c r="AB12" s="27"/>
      <c r="AC12" s="27"/>
      <c r="AD12" s="27"/>
      <c r="AE12" s="27"/>
      <c r="AF12" s="27"/>
      <c r="AG12" s="192"/>
      <c r="AI12" s="193"/>
    </row>
    <row r="13" spans="1:35" s="33" customFormat="1" ht="18" customHeight="1" x14ac:dyDescent="0.35">
      <c r="A13" s="172" t="s">
        <v>10</v>
      </c>
      <c r="B13" s="49"/>
      <c r="C13" s="50"/>
      <c r="D13" s="51"/>
      <c r="E13" s="51"/>
      <c r="F13" s="49"/>
      <c r="G13" s="174" t="s">
        <v>29</v>
      </c>
      <c r="H13" s="174"/>
      <c r="I13" s="174"/>
      <c r="J13" s="52"/>
      <c r="K13" s="174" t="s">
        <v>30</v>
      </c>
      <c r="L13" s="174"/>
      <c r="M13" s="174"/>
      <c r="N13" s="174"/>
      <c r="O13" s="51"/>
      <c r="P13" s="174" t="s">
        <v>31</v>
      </c>
      <c r="Q13" s="174"/>
      <c r="R13" s="174"/>
      <c r="S13" s="53"/>
      <c r="T13" s="1"/>
      <c r="U13" s="51"/>
      <c r="V13" s="54"/>
      <c r="W13" s="51"/>
      <c r="X13" s="55"/>
      <c r="Y13" s="36"/>
      <c r="Z13" s="170" t="e">
        <f>ROUND(AVERAGE(X15,X17,X19,X21,X25,X27),1)</f>
        <v>#DIV/0!</v>
      </c>
      <c r="AA13" s="46"/>
      <c r="AB13" s="183" t="s">
        <v>20</v>
      </c>
      <c r="AC13" s="190">
        <f>COUNTIF(X15:X27,"&lt;4")</f>
        <v>1</v>
      </c>
      <c r="AD13" s="47"/>
      <c r="AE13" s="191" t="e">
        <f>IF(AND(Z13&gt;=4,AC13&lt;=2,AC21&lt;=2),"bestanden","nicht bestanden")</f>
        <v>#DIV/0!</v>
      </c>
      <c r="AF13" s="36"/>
      <c r="AG13" s="192"/>
      <c r="AI13" s="193"/>
    </row>
    <row r="14" spans="1:35" s="26" customFormat="1" ht="21" customHeight="1" x14ac:dyDescent="0.35">
      <c r="A14" s="172"/>
      <c r="B14" s="13"/>
      <c r="C14" s="14"/>
      <c r="D14" s="15"/>
      <c r="E14" s="15"/>
      <c r="F14" s="16"/>
      <c r="G14" s="86" t="s">
        <v>1</v>
      </c>
      <c r="H14" s="47"/>
      <c r="I14" s="86" t="s">
        <v>2</v>
      </c>
      <c r="J14" s="46"/>
      <c r="K14" s="86" t="s">
        <v>3</v>
      </c>
      <c r="L14" s="47"/>
      <c r="M14" s="173" t="s">
        <v>4</v>
      </c>
      <c r="N14" s="173"/>
      <c r="O14" s="47"/>
      <c r="P14" s="86" t="s">
        <v>5</v>
      </c>
      <c r="Q14" s="47"/>
      <c r="R14" s="58" t="s">
        <v>6</v>
      </c>
      <c r="S14" s="17"/>
      <c r="T14" s="2"/>
      <c r="U14" s="25"/>
      <c r="V14" s="59"/>
      <c r="W14" s="25"/>
      <c r="X14" s="55"/>
      <c r="Y14" s="27"/>
      <c r="Z14" s="170"/>
      <c r="AA14" s="47"/>
      <c r="AB14" s="183"/>
      <c r="AC14" s="190"/>
      <c r="AD14" s="47"/>
      <c r="AE14" s="191"/>
      <c r="AF14" s="27"/>
      <c r="AG14" s="192"/>
      <c r="AI14" s="193"/>
    </row>
    <row r="15" spans="1:35" s="33" customFormat="1" ht="18" customHeight="1" x14ac:dyDescent="0.3">
      <c r="A15" s="172"/>
      <c r="C15" s="62" t="s">
        <v>7</v>
      </c>
      <c r="D15" s="26"/>
      <c r="E15" s="62" t="s">
        <v>60</v>
      </c>
      <c r="G15" s="102"/>
      <c r="H15" s="63"/>
      <c r="I15" s="102"/>
      <c r="J15" s="64"/>
      <c r="K15" s="102"/>
      <c r="L15" s="63"/>
      <c r="M15" s="176"/>
      <c r="N15" s="176"/>
      <c r="O15" s="65"/>
      <c r="P15" s="102"/>
      <c r="Q15" s="66"/>
      <c r="R15" s="132"/>
      <c r="S15" s="45"/>
      <c r="T15" s="3" t="e">
        <f>ROUND(AVERAGE(G15,I15,K15,M15,P15)*2,0)/2</f>
        <v>#DIV/0!</v>
      </c>
      <c r="U15" s="6"/>
      <c r="V15" s="130"/>
      <c r="W15" s="6"/>
      <c r="X15" s="3" t="e">
        <f>T15</f>
        <v>#DIV/0!</v>
      </c>
      <c r="Y15" s="36"/>
      <c r="Z15" s="170"/>
      <c r="AA15" s="46"/>
      <c r="AB15" s="183"/>
      <c r="AC15" s="190"/>
      <c r="AD15" s="47"/>
      <c r="AE15" s="191"/>
      <c r="AF15" s="36"/>
      <c r="AG15" s="192"/>
      <c r="AI15" s="193"/>
    </row>
    <row r="16" spans="1:35" s="26" customFormat="1" ht="15" customHeight="1" x14ac:dyDescent="0.3">
      <c r="A16" s="172"/>
      <c r="B16" s="33"/>
      <c r="C16" s="128"/>
      <c r="D16" s="68"/>
      <c r="E16" s="129"/>
      <c r="F16" s="33"/>
      <c r="G16" s="69"/>
      <c r="H16" s="63"/>
      <c r="I16" s="69"/>
      <c r="J16" s="64"/>
      <c r="K16" s="69"/>
      <c r="L16" s="63"/>
      <c r="M16" s="69"/>
      <c r="N16" s="69"/>
      <c r="O16" s="65"/>
      <c r="P16" s="69"/>
      <c r="Q16" s="119"/>
      <c r="R16" s="119"/>
      <c r="S16" s="45"/>
      <c r="T16" s="4"/>
      <c r="U16" s="6"/>
      <c r="V16" s="4"/>
      <c r="W16" s="6"/>
      <c r="X16" s="4"/>
      <c r="Y16" s="27"/>
      <c r="Z16" s="170"/>
      <c r="AA16" s="47"/>
      <c r="AB16" s="183"/>
      <c r="AC16" s="190"/>
      <c r="AD16" s="47"/>
      <c r="AE16" s="191"/>
      <c r="AF16" s="27"/>
      <c r="AG16" s="192"/>
      <c r="AI16" s="193"/>
    </row>
    <row r="17" spans="1:35" s="33" customFormat="1" ht="18" customHeight="1" x14ac:dyDescent="0.3">
      <c r="A17" s="172"/>
      <c r="C17" s="125" t="s">
        <v>44</v>
      </c>
      <c r="D17" s="48"/>
      <c r="E17" s="143" t="s">
        <v>61</v>
      </c>
      <c r="F17" s="72"/>
      <c r="G17" s="118"/>
      <c r="H17" s="29"/>
      <c r="I17" s="118"/>
      <c r="J17" s="29"/>
      <c r="K17" s="118"/>
      <c r="L17" s="29"/>
      <c r="M17" s="184"/>
      <c r="N17" s="184"/>
      <c r="O17" s="44"/>
      <c r="P17" s="135"/>
      <c r="Q17" s="113"/>
      <c r="R17" s="133"/>
      <c r="S17" s="45"/>
      <c r="T17" s="5" t="e">
        <f t="shared" ref="T17" si="0">ROUND(AVERAGE(G17,I17,K17,M17,P17)*2,0)/2</f>
        <v>#DIV/0!</v>
      </c>
      <c r="U17" s="6"/>
      <c r="V17" s="126"/>
      <c r="W17" s="6"/>
      <c r="X17" s="127" t="e">
        <f>ROUND(AVERAGE(T17,V17),1)</f>
        <v>#DIV/0!</v>
      </c>
      <c r="Y17" s="36"/>
      <c r="Z17" s="170"/>
      <c r="AA17" s="46"/>
      <c r="AB17" s="183"/>
      <c r="AC17" s="190"/>
      <c r="AD17" s="47"/>
      <c r="AE17" s="191"/>
      <c r="AF17" s="36"/>
      <c r="AG17" s="192"/>
      <c r="AI17" s="193"/>
    </row>
    <row r="18" spans="1:35" ht="15" customHeight="1" x14ac:dyDescent="0.3">
      <c r="A18" s="172"/>
      <c r="B18" s="33"/>
      <c r="C18" s="68"/>
      <c r="D18" s="68"/>
      <c r="E18" s="68"/>
      <c r="F18" s="33"/>
      <c r="G18" s="69"/>
      <c r="H18" s="63"/>
      <c r="I18" s="69"/>
      <c r="J18" s="64"/>
      <c r="K18" s="69"/>
      <c r="L18" s="63"/>
      <c r="M18" s="69"/>
      <c r="N18" s="69"/>
      <c r="O18" s="65"/>
      <c r="P18" s="66"/>
      <c r="Q18" s="66"/>
      <c r="R18" s="66"/>
      <c r="S18" s="45"/>
      <c r="T18" s="4"/>
      <c r="U18" s="6"/>
      <c r="V18" s="4"/>
      <c r="W18" s="6"/>
      <c r="X18" s="4"/>
      <c r="Z18" s="170"/>
      <c r="AA18" s="60"/>
      <c r="AB18" s="183"/>
      <c r="AC18" s="190"/>
      <c r="AD18" s="61"/>
      <c r="AE18" s="191"/>
      <c r="AG18" s="192"/>
      <c r="AI18" s="193"/>
    </row>
    <row r="19" spans="1:35" s="33" customFormat="1" ht="18" customHeight="1" x14ac:dyDescent="0.3">
      <c r="A19" s="172"/>
      <c r="C19" s="71" t="s">
        <v>26</v>
      </c>
      <c r="D19" s="48"/>
      <c r="E19" s="71" t="s">
        <v>53</v>
      </c>
      <c r="F19" s="72"/>
      <c r="G19" s="84"/>
      <c r="H19" s="29"/>
      <c r="I19" s="84"/>
      <c r="J19" s="29"/>
      <c r="K19" s="84"/>
      <c r="L19" s="29"/>
      <c r="M19" s="175"/>
      <c r="N19" s="175"/>
      <c r="O19" s="44"/>
      <c r="P19" s="84"/>
      <c r="Q19" s="84"/>
      <c r="R19" s="84"/>
      <c r="S19" s="45"/>
      <c r="T19" s="6"/>
      <c r="U19" s="6"/>
      <c r="V19" s="107"/>
      <c r="W19" s="6"/>
      <c r="X19" s="7">
        <f>V19</f>
        <v>0</v>
      </c>
      <c r="Y19" s="36"/>
      <c r="Z19" s="170"/>
      <c r="AA19" s="46"/>
      <c r="AB19" s="67"/>
      <c r="AC19" s="190"/>
      <c r="AD19" s="47"/>
      <c r="AE19" s="191"/>
      <c r="AF19" s="36"/>
      <c r="AG19" s="192"/>
      <c r="AI19" s="193"/>
    </row>
    <row r="20" spans="1:35" s="33" customFormat="1" ht="4.1500000000000004" customHeight="1" x14ac:dyDescent="0.3">
      <c r="A20" s="172"/>
      <c r="C20" s="73"/>
      <c r="D20" s="73"/>
      <c r="E20" s="73"/>
      <c r="F20" s="72"/>
      <c r="G20" s="74"/>
      <c r="H20" s="29"/>
      <c r="I20" s="74"/>
      <c r="J20" s="75"/>
      <c r="K20" s="74"/>
      <c r="L20" s="29"/>
      <c r="M20" s="74"/>
      <c r="N20" s="74"/>
      <c r="O20" s="44"/>
      <c r="P20" s="74"/>
      <c r="Q20" s="84"/>
      <c r="R20" s="84"/>
      <c r="S20" s="45"/>
      <c r="T20" s="4"/>
      <c r="U20" s="6"/>
      <c r="V20" s="4"/>
      <c r="W20" s="6"/>
      <c r="X20" s="4"/>
      <c r="Y20" s="36"/>
      <c r="Z20" s="170"/>
      <c r="AA20" s="46"/>
      <c r="AB20" s="67"/>
      <c r="AC20" s="70"/>
      <c r="AD20" s="47"/>
      <c r="AE20" s="191"/>
      <c r="AF20" s="36"/>
      <c r="AG20" s="192"/>
      <c r="AI20" s="193"/>
    </row>
    <row r="21" spans="1:35" s="33" customFormat="1" ht="18" customHeight="1" x14ac:dyDescent="0.3">
      <c r="A21" s="172"/>
      <c r="C21" s="71" t="s">
        <v>27</v>
      </c>
      <c r="D21" s="48"/>
      <c r="E21" s="71" t="s">
        <v>11</v>
      </c>
      <c r="F21" s="72"/>
      <c r="G21" s="103"/>
      <c r="H21" s="29"/>
      <c r="I21" s="103"/>
      <c r="J21" s="75"/>
      <c r="K21" s="103"/>
      <c r="L21" s="29"/>
      <c r="M21" s="171"/>
      <c r="N21" s="171"/>
      <c r="O21" s="44"/>
      <c r="P21" s="133"/>
      <c r="Q21" s="84"/>
      <c r="R21" s="133"/>
      <c r="S21" s="45"/>
      <c r="T21" s="7" t="e">
        <f>ROUND(AVERAGE(G21,I21,K21,M21)*2,0)/2</f>
        <v>#DIV/0!</v>
      </c>
      <c r="U21" s="6"/>
      <c r="V21" s="6"/>
      <c r="W21" s="6"/>
      <c r="X21" s="7" t="e">
        <f>T21</f>
        <v>#DIV/0!</v>
      </c>
      <c r="Y21" s="36"/>
      <c r="Z21" s="170"/>
      <c r="AA21" s="46"/>
      <c r="AB21" s="183" t="s">
        <v>56</v>
      </c>
      <c r="AC21" s="170" t="e">
        <f>SUM(IF(X27&lt;4,4-X27,0),IF(X15&lt;4,4-X15,0),IF(X19&lt;4,4-X19,0),IF(X21&lt;4,4-X21,0),IF(X25&lt;4,4-X25,0),IF(X17&lt;4,4-X17,0))</f>
        <v>#DIV/0!</v>
      </c>
      <c r="AD21" s="47"/>
      <c r="AE21" s="191"/>
      <c r="AF21" s="36"/>
      <c r="AG21" s="192"/>
      <c r="AI21" s="193"/>
    </row>
    <row r="22" spans="1:35" s="33" customFormat="1" ht="15" customHeight="1" x14ac:dyDescent="0.3">
      <c r="A22" s="172"/>
      <c r="C22" s="73"/>
      <c r="D22" s="73"/>
      <c r="E22" s="73"/>
      <c r="F22" s="72"/>
      <c r="G22" s="74"/>
      <c r="H22" s="29"/>
      <c r="I22" s="74"/>
      <c r="J22" s="75"/>
      <c r="K22" s="74"/>
      <c r="L22" s="29"/>
      <c r="M22" s="74"/>
      <c r="N22" s="74"/>
      <c r="O22" s="44"/>
      <c r="P22" s="84"/>
      <c r="Q22" s="84"/>
      <c r="R22" s="84"/>
      <c r="S22" s="45"/>
      <c r="T22" s="89"/>
      <c r="U22" s="6"/>
      <c r="V22" s="4"/>
      <c r="W22" s="6"/>
      <c r="X22" s="4"/>
      <c r="Y22" s="36"/>
      <c r="Z22" s="170"/>
      <c r="AA22" s="46"/>
      <c r="AB22" s="183"/>
      <c r="AC22" s="170"/>
      <c r="AD22" s="47"/>
      <c r="AE22" s="191"/>
      <c r="AF22" s="36"/>
      <c r="AG22" s="192"/>
      <c r="AI22" s="193"/>
    </row>
    <row r="23" spans="1:35" s="33" customFormat="1" ht="18" customHeight="1" x14ac:dyDescent="0.3">
      <c r="A23" s="172"/>
      <c r="C23" s="76" t="s">
        <v>40</v>
      </c>
      <c r="D23" s="48"/>
      <c r="E23" s="76" t="s">
        <v>36</v>
      </c>
      <c r="F23" s="77"/>
      <c r="G23" s="84"/>
      <c r="H23" s="29"/>
      <c r="I23" s="84"/>
      <c r="J23" s="29"/>
      <c r="K23" s="84"/>
      <c r="L23" s="29"/>
      <c r="M23" s="175"/>
      <c r="N23" s="175"/>
      <c r="O23" s="44"/>
      <c r="P23" s="84"/>
      <c r="Q23" s="84"/>
      <c r="R23" s="84"/>
      <c r="S23" s="45"/>
      <c r="T23" s="6"/>
      <c r="U23" s="6"/>
      <c r="V23" s="123"/>
      <c r="W23" s="6"/>
      <c r="X23" s="123"/>
      <c r="Y23" s="36"/>
      <c r="Z23" s="170"/>
      <c r="AA23" s="46"/>
      <c r="AB23" s="183"/>
      <c r="AC23" s="170"/>
      <c r="AD23" s="47"/>
      <c r="AE23" s="191"/>
      <c r="AF23" s="36"/>
      <c r="AG23" s="192"/>
      <c r="AI23" s="193"/>
    </row>
    <row r="24" spans="1:35" s="33" customFormat="1" ht="4.1500000000000004" customHeight="1" x14ac:dyDescent="0.3">
      <c r="A24" s="172"/>
      <c r="C24" s="73"/>
      <c r="D24" s="73"/>
      <c r="E24" s="73"/>
      <c r="F24" s="72"/>
      <c r="G24" s="74"/>
      <c r="H24" s="29"/>
      <c r="I24" s="74"/>
      <c r="J24" s="75"/>
      <c r="K24" s="74"/>
      <c r="L24" s="29"/>
      <c r="M24" s="74"/>
      <c r="N24" s="74"/>
      <c r="O24" s="44"/>
      <c r="P24" s="74"/>
      <c r="Q24" s="84"/>
      <c r="R24" s="84"/>
      <c r="S24" s="45"/>
      <c r="T24" s="4"/>
      <c r="U24" s="6"/>
      <c r="V24" s="4"/>
      <c r="W24" s="6"/>
      <c r="X24" s="4"/>
      <c r="Y24" s="36"/>
      <c r="Z24" s="170"/>
      <c r="AA24" s="46"/>
      <c r="AB24" s="183"/>
      <c r="AC24" s="170"/>
      <c r="AD24" s="47"/>
      <c r="AE24" s="191"/>
      <c r="AF24" s="36"/>
      <c r="AG24" s="192"/>
      <c r="AI24" s="193"/>
    </row>
    <row r="25" spans="1:35" s="33" customFormat="1" ht="18" customHeight="1" x14ac:dyDescent="0.3">
      <c r="A25" s="172"/>
      <c r="C25" s="76" t="s">
        <v>41</v>
      </c>
      <c r="D25" s="48"/>
      <c r="E25" s="76" t="s">
        <v>11</v>
      </c>
      <c r="F25" s="77"/>
      <c r="G25" s="104"/>
      <c r="H25" s="29"/>
      <c r="I25" s="104"/>
      <c r="J25" s="75"/>
      <c r="K25" s="104"/>
      <c r="L25" s="29"/>
      <c r="M25" s="177"/>
      <c r="N25" s="177"/>
      <c r="O25" s="44"/>
      <c r="P25" s="104"/>
      <c r="Q25" s="84"/>
      <c r="R25" s="131"/>
      <c r="S25" s="45"/>
      <c r="T25" s="8" t="e">
        <f>ROUND(AVERAGE(G25,I25,K25,M25,P25)*2,0)/2</f>
        <v>#DIV/0!</v>
      </c>
      <c r="U25" s="6"/>
      <c r="V25" s="6"/>
      <c r="W25" s="6"/>
      <c r="X25" s="8" t="e">
        <f>T25</f>
        <v>#DIV/0!</v>
      </c>
      <c r="Y25" s="36"/>
      <c r="Z25" s="170"/>
      <c r="AA25" s="46"/>
      <c r="AB25" s="183"/>
      <c r="AC25" s="170"/>
      <c r="AD25" s="47"/>
      <c r="AE25" s="191"/>
      <c r="AF25" s="36"/>
      <c r="AG25" s="192"/>
      <c r="AI25" s="193"/>
    </row>
    <row r="26" spans="1:35" s="33" customFormat="1" ht="15" customHeight="1" x14ac:dyDescent="0.25">
      <c r="A26" s="172"/>
      <c r="B26" s="13"/>
      <c r="C26" s="13"/>
      <c r="D26" s="20"/>
      <c r="E26" s="20"/>
      <c r="F26" s="13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20"/>
      <c r="T26" s="79"/>
      <c r="U26" s="21"/>
      <c r="V26" s="16"/>
      <c r="W26" s="21"/>
      <c r="X26" s="16"/>
      <c r="Y26" s="36"/>
      <c r="Z26" s="170"/>
      <c r="AA26" s="46"/>
      <c r="AB26" s="183"/>
      <c r="AC26" s="170"/>
      <c r="AD26" s="47"/>
      <c r="AE26" s="191"/>
      <c r="AF26" s="36"/>
      <c r="AG26" s="192"/>
      <c r="AI26" s="193"/>
    </row>
    <row r="27" spans="1:35" s="33" customFormat="1" ht="18" customHeight="1" x14ac:dyDescent="0.3">
      <c r="A27" s="172"/>
      <c r="B27" s="13"/>
      <c r="C27" s="181" t="s">
        <v>8</v>
      </c>
      <c r="D27" s="26"/>
      <c r="E27" s="98" t="s">
        <v>62</v>
      </c>
      <c r="G27" s="182"/>
      <c r="H27" s="182"/>
      <c r="I27" s="182"/>
      <c r="J27" s="44"/>
      <c r="K27" s="105"/>
      <c r="L27" s="97"/>
      <c r="M27" s="178"/>
      <c r="N27" s="178"/>
      <c r="O27" s="44"/>
      <c r="P27" s="150"/>
      <c r="Q27" s="97"/>
      <c r="R27" s="133"/>
      <c r="S27" s="45"/>
      <c r="T27" s="99" t="e">
        <f>ROUND(AVERAGE(K27,M27,P27)*2,0)/2</f>
        <v>#DIV/0!</v>
      </c>
      <c r="U27" s="21"/>
      <c r="V27" s="16"/>
      <c r="W27" s="21"/>
      <c r="X27" s="189" t="e">
        <f>ROUND(AVERAGE(T29,T27),1)</f>
        <v>#DIV/0!</v>
      </c>
      <c r="Y27" s="36"/>
      <c r="Z27" s="170"/>
      <c r="AA27" s="46"/>
      <c r="AB27" s="183"/>
      <c r="AC27" s="170"/>
      <c r="AD27" s="47"/>
      <c r="AE27" s="191"/>
      <c r="AF27" s="36"/>
      <c r="AG27" s="192"/>
      <c r="AI27" s="193"/>
    </row>
    <row r="28" spans="1:35" s="33" customFormat="1" ht="3.75" customHeight="1" x14ac:dyDescent="0.3">
      <c r="A28" s="85"/>
      <c r="B28" s="13"/>
      <c r="C28" s="181"/>
      <c r="D28" s="26"/>
      <c r="E28" s="26"/>
      <c r="F28" s="26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5"/>
      <c r="T28" s="89"/>
      <c r="U28" s="21"/>
      <c r="V28" s="16"/>
      <c r="W28" s="21"/>
      <c r="X28" s="189"/>
      <c r="Y28" s="36"/>
      <c r="Z28" s="170"/>
      <c r="AA28" s="46"/>
      <c r="AB28" s="183"/>
      <c r="AC28" s="170"/>
      <c r="AD28" s="47"/>
      <c r="AE28" s="191"/>
      <c r="AF28" s="36"/>
      <c r="AG28" s="192"/>
      <c r="AI28" s="193"/>
    </row>
    <row r="29" spans="1:35" s="33" customFormat="1" ht="18" customHeight="1" x14ac:dyDescent="0.3">
      <c r="A29" s="85"/>
      <c r="B29" s="13"/>
      <c r="C29" s="181"/>
      <c r="D29" s="26"/>
      <c r="E29" s="98" t="s">
        <v>12</v>
      </c>
      <c r="G29" s="44"/>
      <c r="H29" s="44"/>
      <c r="I29" s="44"/>
      <c r="J29" s="44"/>
      <c r="K29" s="44"/>
      <c r="L29" s="44"/>
      <c r="M29" s="78"/>
      <c r="N29" s="78"/>
      <c r="O29" s="78"/>
      <c r="P29" s="78"/>
      <c r="Q29" s="97"/>
      <c r="R29" s="162"/>
      <c r="S29" s="29"/>
      <c r="T29" s="99">
        <f>R29</f>
        <v>0</v>
      </c>
      <c r="U29" s="21"/>
      <c r="V29" s="16"/>
      <c r="W29" s="21"/>
      <c r="X29" s="189"/>
      <c r="Y29" s="36"/>
      <c r="Z29" s="170"/>
      <c r="AA29" s="46"/>
      <c r="AB29" s="183"/>
      <c r="AC29" s="170"/>
      <c r="AD29" s="47"/>
      <c r="AE29" s="191"/>
      <c r="AF29" s="36"/>
      <c r="AG29" s="192"/>
      <c r="AI29" s="193"/>
    </row>
    <row r="30" spans="1:35" ht="14.45" customHeight="1" x14ac:dyDescent="0.25">
      <c r="E30" s="20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</row>
    <row r="31" spans="1:35" ht="14.45" customHeight="1" x14ac:dyDescent="0.25">
      <c r="C31" s="80" t="s">
        <v>22</v>
      </c>
      <c r="D31" s="81"/>
      <c r="E31" s="81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</row>
    <row r="32" spans="1:35" ht="14.45" customHeight="1" x14ac:dyDescent="0.25">
      <c r="C32" s="80" t="s">
        <v>38</v>
      </c>
      <c r="D32" s="81"/>
      <c r="E32" s="81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</row>
    <row r="33" spans="1:18" ht="14.45" customHeight="1" x14ac:dyDescent="0.25">
      <c r="C33" s="81" t="s">
        <v>17</v>
      </c>
      <c r="D33" s="81"/>
      <c r="E33" s="81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</row>
    <row r="34" spans="1:18" ht="14.45" customHeight="1" x14ac:dyDescent="0.25">
      <c r="C34" s="81" t="s">
        <v>19</v>
      </c>
      <c r="D34" s="81"/>
      <c r="E34" s="81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</row>
    <row r="35" spans="1:18" ht="14.45" customHeight="1" x14ac:dyDescent="0.25">
      <c r="C35" s="81" t="s">
        <v>18</v>
      </c>
      <c r="D35" s="81"/>
      <c r="E35" s="81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</row>
    <row r="36" spans="1:18" ht="14.45" customHeight="1" x14ac:dyDescent="0.25">
      <c r="C36" s="80" t="s">
        <v>23</v>
      </c>
      <c r="D36" s="81"/>
      <c r="E36" s="81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</row>
    <row r="37" spans="1:18" ht="14.45" customHeight="1" x14ac:dyDescent="0.25">
      <c r="C37" s="81" t="s">
        <v>17</v>
      </c>
      <c r="D37" s="81"/>
      <c r="E37" s="81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</row>
    <row r="38" spans="1:18" ht="14.45" customHeight="1" x14ac:dyDescent="0.25">
      <c r="A38" s="82"/>
      <c r="C38" s="81" t="s">
        <v>24</v>
      </c>
      <c r="D38" s="81"/>
      <c r="E38" s="81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</row>
    <row r="39" spans="1:18" ht="14.45" customHeight="1" x14ac:dyDescent="0.25">
      <c r="A39" s="82"/>
      <c r="C39" s="81" t="s">
        <v>25</v>
      </c>
      <c r="D39" s="81"/>
      <c r="E39" s="81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</row>
    <row r="40" spans="1:18" ht="14.45" customHeight="1" x14ac:dyDescent="0.25">
      <c r="A40" s="82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</row>
    <row r="41" spans="1:18" ht="14.45" customHeight="1" x14ac:dyDescent="0.25">
      <c r="A41" s="82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</row>
    <row r="42" spans="1:18" ht="14.45" customHeight="1" x14ac:dyDescent="0.25">
      <c r="A42" s="82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</row>
    <row r="43" spans="1:18" ht="14.45" customHeight="1" x14ac:dyDescent="0.25">
      <c r="A43" s="82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</row>
    <row r="44" spans="1:18" ht="14.45" customHeight="1" x14ac:dyDescent="0.25">
      <c r="A44" s="82"/>
    </row>
    <row r="45" spans="1:18" ht="14.45" customHeight="1" x14ac:dyDescent="0.25">
      <c r="A45" s="82"/>
    </row>
    <row r="46" spans="1:18" ht="14.45" customHeight="1" x14ac:dyDescent="0.25">
      <c r="A46" s="82"/>
    </row>
    <row r="47" spans="1:18" ht="14.45" customHeight="1" x14ac:dyDescent="0.25">
      <c r="A47" s="82"/>
      <c r="E47" s="83"/>
    </row>
    <row r="48" spans="1:18" x14ac:dyDescent="0.25">
      <c r="A48" s="82"/>
    </row>
  </sheetData>
  <sheetProtection password="E38B" sheet="1" objects="1" scenarios="1" selectLockedCells="1"/>
  <mergeCells count="47">
    <mergeCell ref="V1:V3"/>
    <mergeCell ref="X1:X3"/>
    <mergeCell ref="AG1:AI3"/>
    <mergeCell ref="Z1:AE3"/>
    <mergeCell ref="X27:X29"/>
    <mergeCell ref="AC13:AC19"/>
    <mergeCell ref="AE5:AE11"/>
    <mergeCell ref="AE13:AE29"/>
    <mergeCell ref="AG5:AG29"/>
    <mergeCell ref="AI5:AI29"/>
    <mergeCell ref="AC21:AC29"/>
    <mergeCell ref="AB5:AB7"/>
    <mergeCell ref="AB9:AB11"/>
    <mergeCell ref="AC5:AC7"/>
    <mergeCell ref="AC9:AC11"/>
    <mergeCell ref="X5:X7"/>
    <mergeCell ref="AB21:AB29"/>
    <mergeCell ref="Z13:Z29"/>
    <mergeCell ref="M17:N17"/>
    <mergeCell ref="AB13:AB18"/>
    <mergeCell ref="M23:N23"/>
    <mergeCell ref="Z5:Z11"/>
    <mergeCell ref="M21:N21"/>
    <mergeCell ref="A13:A27"/>
    <mergeCell ref="M14:N14"/>
    <mergeCell ref="K13:N13"/>
    <mergeCell ref="P13:R13"/>
    <mergeCell ref="G13:I13"/>
    <mergeCell ref="M19:N19"/>
    <mergeCell ref="M15:N15"/>
    <mergeCell ref="M25:N25"/>
    <mergeCell ref="M27:N27"/>
    <mergeCell ref="A5:A11"/>
    <mergeCell ref="C5:C11"/>
    <mergeCell ref="C27:C29"/>
    <mergeCell ref="G27:I27"/>
    <mergeCell ref="G3:R3"/>
    <mergeCell ref="T5:T7"/>
    <mergeCell ref="M5:N5"/>
    <mergeCell ref="M9:N9"/>
    <mergeCell ref="T9:T11"/>
    <mergeCell ref="G11:K11"/>
    <mergeCell ref="M11:R11"/>
    <mergeCell ref="G7:K7"/>
    <mergeCell ref="M7:R7"/>
    <mergeCell ref="T1:T3"/>
    <mergeCell ref="G1:R1"/>
  </mergeCells>
  <conditionalFormatting sqref="A37 B33:F33 G20:X20 W19:X19 G13:X14 G30:Z1048576 U27:X27 U21:X21 G22:X26 U28:W29 G15:S15 U15:X15 G18:X18 Y18:Y29 G16:X16 Y15:Y16 G17 I17 K17 T17 M29:P30">
    <cfRule type="cellIs" dxfId="78" priority="36" operator="lessThan">
      <formula>4</formula>
    </cfRule>
  </conditionalFormatting>
  <conditionalFormatting sqref="AC5:AC7">
    <cfRule type="cellIs" dxfId="77" priority="29" operator="greaterThan">
      <formula>1</formula>
    </cfRule>
  </conditionalFormatting>
  <conditionalFormatting sqref="AC13 AC20:AC21">
    <cfRule type="cellIs" dxfId="76" priority="32" operator="greaterThan">
      <formula>2</formula>
    </cfRule>
  </conditionalFormatting>
  <conditionalFormatting sqref="G1:Z1 G19:U19 Y14 G4:Z4 G3:S3 U3 G8:Z13 G5:S7 U5:Z7 G2:U2 W2:W3 Y2:Y3">
    <cfRule type="cellIs" dxfId="75" priority="28" operator="lessThan">
      <formula>4</formula>
    </cfRule>
  </conditionalFormatting>
  <conditionalFormatting sqref="AG1 AG30:AG1048576 AG4:AG5">
    <cfRule type="cellIs" dxfId="74" priority="27" operator="lessThan">
      <formula>4</formula>
    </cfRule>
  </conditionalFormatting>
  <conditionalFormatting sqref="V19">
    <cfRule type="cellIs" dxfId="73" priority="15" operator="lessThan">
      <formula>4</formula>
    </cfRule>
  </conditionalFormatting>
  <conditionalFormatting sqref="O21:S21">
    <cfRule type="cellIs" dxfId="72" priority="25" operator="lessThan">
      <formula>4</formula>
    </cfRule>
  </conditionalFormatting>
  <conditionalFormatting sqref="G21:N21">
    <cfRule type="cellIs" dxfId="71" priority="17" operator="lessThan">
      <formula>4</formula>
    </cfRule>
  </conditionalFormatting>
  <conditionalFormatting sqref="T21">
    <cfRule type="cellIs" dxfId="70" priority="16" operator="lessThan">
      <formula>4</formula>
    </cfRule>
  </conditionalFormatting>
  <conditionalFormatting sqref="AC9:AC11">
    <cfRule type="cellIs" dxfId="69" priority="14" operator="equal">
      <formula>"JA"</formula>
    </cfRule>
  </conditionalFormatting>
  <conditionalFormatting sqref="AE5:AE11 AE18:AE29 AE13:AE16">
    <cfRule type="cellIs" dxfId="68" priority="13" operator="equal">
      <formula>"nicht bestanden"</formula>
    </cfRule>
  </conditionalFormatting>
  <conditionalFormatting sqref="AI18:AI29 AI5:AI16">
    <cfRule type="cellIs" dxfId="67" priority="12" operator="equal">
      <formula>"QV nicht bestanden"</formula>
    </cfRule>
  </conditionalFormatting>
  <conditionalFormatting sqref="T29 G29">
    <cfRule type="cellIs" dxfId="66" priority="11" operator="lessThan">
      <formula>4</formula>
    </cfRule>
  </conditionalFormatting>
  <conditionalFormatting sqref="G28:T28 S29 G27:K27 M27 Q27:T27">
    <cfRule type="cellIs" dxfId="65" priority="10" operator="lessThan">
      <formula>4</formula>
    </cfRule>
  </conditionalFormatting>
  <conditionalFormatting sqref="T5:T7">
    <cfRule type="cellIs" dxfId="64" priority="9" operator="lessThan">
      <formula>4</formula>
    </cfRule>
  </conditionalFormatting>
  <conditionalFormatting sqref="T15">
    <cfRule type="cellIs" dxfId="63" priority="8" operator="lessThan">
      <formula>4</formula>
    </cfRule>
  </conditionalFormatting>
  <conditionalFormatting sqref="W17 Y17">
    <cfRule type="cellIs" dxfId="62" priority="7" operator="lessThan">
      <formula>4</formula>
    </cfRule>
  </conditionalFormatting>
  <conditionalFormatting sqref="H17 J17 L17:S17 U17">
    <cfRule type="cellIs" dxfId="61" priority="6" operator="lessThan">
      <formula>4</formula>
    </cfRule>
  </conditionalFormatting>
  <conditionalFormatting sqref="V17">
    <cfRule type="cellIs" dxfId="60" priority="5" operator="lessThan">
      <formula>4</formula>
    </cfRule>
  </conditionalFormatting>
  <conditionalFormatting sqref="AE17">
    <cfRule type="cellIs" dxfId="59" priority="4" operator="equal">
      <formula>"nicht bestanden"</formula>
    </cfRule>
  </conditionalFormatting>
  <conditionalFormatting sqref="AI17">
    <cfRule type="cellIs" dxfId="58" priority="3" operator="equal">
      <formula>"QV nicht bestanden"</formula>
    </cfRule>
  </conditionalFormatting>
  <conditionalFormatting sqref="P27">
    <cfRule type="cellIs" dxfId="57" priority="2" operator="lessThan">
      <formula>4</formula>
    </cfRule>
  </conditionalFormatting>
  <conditionalFormatting sqref="Q29">
    <cfRule type="cellIs" dxfId="56" priority="1" operator="lessThan">
      <formula>4</formula>
    </cfRule>
  </conditionalFormatting>
  <printOptions horizontalCentered="1"/>
  <pageMargins left="0.19685039370078741" right="0.19685039370078741" top="0.86614173228346458" bottom="0.78740157480314965" header="0.31496062992125984" footer="0.31496062992125984"/>
  <pageSetup paperSize="9" scale="42" orientation="landscape" r:id="rId1"/>
  <headerFooter>
    <oddHeader>&amp;LNotenberechnung Kauffrau/Kaufmann EFZ nach BiVo 2012</oddHeader>
    <oddFooter>&amp;LEHB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AI48"/>
  <sheetViews>
    <sheetView showGridLines="0" tabSelected="1" zoomScale="70" zoomScaleNormal="70" zoomScalePageLayoutView="75" workbookViewId="0">
      <selection activeCell="G15" sqref="G15"/>
    </sheetView>
  </sheetViews>
  <sheetFormatPr baseColWidth="10" defaultColWidth="20" defaultRowHeight="15" x14ac:dyDescent="0.25"/>
  <cols>
    <col min="1" max="1" width="4.7109375" style="13" bestFit="1" customWidth="1"/>
    <col min="2" max="2" width="1.7109375" style="13" customWidth="1"/>
    <col min="3" max="3" width="45" style="13" customWidth="1"/>
    <col min="4" max="4" width="1.85546875" style="20" customWidth="1"/>
    <col min="5" max="5" width="72.140625" style="13" bestFit="1" customWidth="1"/>
    <col min="6" max="6" width="1.28515625" style="13" customWidth="1"/>
    <col min="7" max="7" width="10.7109375" style="13" customWidth="1"/>
    <col min="8" max="8" width="1.7109375" style="20" customWidth="1"/>
    <col min="9" max="9" width="10.7109375" style="13" customWidth="1"/>
    <col min="10" max="10" width="1.7109375" style="13" customWidth="1"/>
    <col min="11" max="11" width="10.7109375" style="13" customWidth="1"/>
    <col min="12" max="12" width="1.7109375" style="20" customWidth="1"/>
    <col min="13" max="14" width="5.7109375" style="13" customWidth="1"/>
    <col min="15" max="15" width="1.7109375" style="20" customWidth="1"/>
    <col min="16" max="16" width="10.7109375" style="13" customWidth="1"/>
    <col min="17" max="17" width="1.7109375" style="20" customWidth="1"/>
    <col min="18" max="18" width="10.7109375" style="20" customWidth="1"/>
    <col min="19" max="19" width="1.7109375" style="20" customWidth="1"/>
    <col min="20" max="20" width="20.28515625" style="79" customWidth="1"/>
    <col min="21" max="21" width="1.7109375" style="21" customWidth="1"/>
    <col min="22" max="22" width="16.7109375" style="16" bestFit="1" customWidth="1"/>
    <col min="23" max="23" width="1.7109375" style="21" customWidth="1"/>
    <col min="24" max="24" width="11.7109375" style="16" bestFit="1" customWidth="1"/>
    <col min="25" max="25" width="1.7109375" style="16" customWidth="1"/>
    <col min="26" max="26" width="14.28515625" style="16" bestFit="1" customWidth="1"/>
    <col min="27" max="27" width="1.7109375" style="16" customWidth="1"/>
    <col min="28" max="28" width="15.42578125" style="16" customWidth="1"/>
    <col min="29" max="29" width="13.85546875" style="16" customWidth="1"/>
    <col min="30" max="30" width="1.7109375" style="21" customWidth="1"/>
    <col min="31" max="31" width="14.28515625" style="16" bestFit="1" customWidth="1"/>
    <col min="32" max="32" width="1.7109375" style="16" customWidth="1"/>
    <col min="33" max="33" width="14.28515625" style="16" bestFit="1" customWidth="1"/>
    <col min="34" max="34" width="1.7109375" style="13" customWidth="1"/>
    <col min="35" max="35" width="14.28515625" style="13" bestFit="1" customWidth="1"/>
    <col min="36" max="16384" width="20" style="13"/>
  </cols>
  <sheetData>
    <row r="1" spans="1:35" s="9" customFormat="1" ht="36" customHeight="1" x14ac:dyDescent="0.25">
      <c r="C1" s="124" t="s">
        <v>50</v>
      </c>
      <c r="D1" s="124"/>
      <c r="E1" s="124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0"/>
      <c r="T1" s="168" t="s">
        <v>32</v>
      </c>
      <c r="U1" s="11"/>
      <c r="V1" s="134" t="s">
        <v>46</v>
      </c>
      <c r="W1" s="11"/>
      <c r="X1" s="186" t="s">
        <v>14</v>
      </c>
      <c r="Y1" s="12"/>
      <c r="Z1" s="188" t="s">
        <v>52</v>
      </c>
      <c r="AA1" s="188"/>
      <c r="AB1" s="188"/>
      <c r="AC1" s="188"/>
      <c r="AD1" s="188"/>
      <c r="AE1" s="188"/>
      <c r="AF1" s="12"/>
      <c r="AG1" s="187" t="s">
        <v>28</v>
      </c>
      <c r="AH1" s="187"/>
      <c r="AI1" s="187"/>
    </row>
    <row r="2" spans="1:35" s="137" customFormat="1" ht="24" customHeight="1" x14ac:dyDescent="0.25">
      <c r="C2" s="136" t="s">
        <v>43</v>
      </c>
      <c r="D2" s="138"/>
      <c r="E2" s="138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40"/>
      <c r="T2" s="168"/>
      <c r="U2" s="141"/>
      <c r="V2" s="142" t="s">
        <v>47</v>
      </c>
      <c r="W2" s="141"/>
      <c r="X2" s="186"/>
      <c r="Y2" s="142"/>
      <c r="Z2" s="188"/>
      <c r="AA2" s="188"/>
      <c r="AB2" s="188"/>
      <c r="AC2" s="188"/>
      <c r="AD2" s="188"/>
      <c r="AE2" s="188"/>
      <c r="AF2" s="142"/>
      <c r="AG2" s="187"/>
      <c r="AH2" s="187"/>
      <c r="AI2" s="187"/>
    </row>
    <row r="3" spans="1:35" ht="21" x14ac:dyDescent="0.35">
      <c r="C3" s="14" t="s">
        <v>55</v>
      </c>
      <c r="D3" s="15"/>
      <c r="E3" s="15"/>
      <c r="F3" s="16"/>
      <c r="G3" s="163" t="s">
        <v>13</v>
      </c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7"/>
      <c r="T3" s="168"/>
      <c r="U3" s="6"/>
      <c r="V3" s="134" t="s">
        <v>48</v>
      </c>
      <c r="W3" s="6"/>
      <c r="X3" s="186"/>
      <c r="Y3" s="18"/>
      <c r="Z3" s="188"/>
      <c r="AA3" s="188"/>
      <c r="AB3" s="188"/>
      <c r="AC3" s="188"/>
      <c r="AD3" s="188"/>
      <c r="AE3" s="188"/>
      <c r="AF3" s="18"/>
      <c r="AG3" s="187"/>
      <c r="AH3" s="187"/>
      <c r="AI3" s="187"/>
    </row>
    <row r="4" spans="1:35" s="20" customFormat="1" ht="5.25" customHeight="1" x14ac:dyDescent="0.25">
      <c r="A4" s="19"/>
      <c r="C4" s="21"/>
      <c r="D4" s="21"/>
      <c r="E4" s="21"/>
      <c r="F4" s="21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3"/>
      <c r="T4" s="24"/>
      <c r="U4" s="25"/>
      <c r="V4" s="25"/>
      <c r="W4" s="25"/>
      <c r="X4" s="25"/>
      <c r="Y4" s="21"/>
      <c r="Z4" s="21"/>
      <c r="AA4" s="21"/>
      <c r="AB4" s="21"/>
      <c r="AC4" s="21"/>
      <c r="AD4" s="21"/>
      <c r="AE4" s="21"/>
      <c r="AF4" s="21"/>
      <c r="AG4" s="21"/>
    </row>
    <row r="5" spans="1:35" s="26" customFormat="1" ht="27.95" customHeight="1" x14ac:dyDescent="0.3">
      <c r="A5" s="179" t="s">
        <v>9</v>
      </c>
      <c r="C5" s="180" t="s">
        <v>0</v>
      </c>
      <c r="D5" s="27"/>
      <c r="E5" s="28" t="s">
        <v>15</v>
      </c>
      <c r="F5" s="27"/>
      <c r="G5" s="114"/>
      <c r="H5" s="115"/>
      <c r="I5" s="114"/>
      <c r="J5" s="113"/>
      <c r="K5" s="114"/>
      <c r="L5" s="115"/>
      <c r="M5" s="165"/>
      <c r="N5" s="165"/>
      <c r="O5" s="113"/>
      <c r="P5" s="114"/>
      <c r="Q5" s="115"/>
      <c r="R5" s="114"/>
      <c r="S5" s="29"/>
      <c r="T5" s="164" t="e">
        <f>ROUND(AVERAGE(G5,I5,K5,M5,P5,R5,G7,M7)*2,0)/2</f>
        <v>#DIV/0!</v>
      </c>
      <c r="U5" s="116"/>
      <c r="V5" s="30"/>
      <c r="W5" s="30"/>
      <c r="X5" s="164" t="e">
        <f>T5</f>
        <v>#DIV/0!</v>
      </c>
      <c r="Y5" s="27"/>
      <c r="Z5" s="170" t="e">
        <f>X5</f>
        <v>#DIV/0!</v>
      </c>
      <c r="AA5" s="27"/>
      <c r="AB5" s="183" t="s">
        <v>20</v>
      </c>
      <c r="AC5" s="190">
        <f>COUNTIF(X5,"&lt;4")</f>
        <v>0</v>
      </c>
      <c r="AD5" s="31"/>
      <c r="AE5" s="191" t="e">
        <f>IF(AND(Z5&gt;=4,AC5&lt;=1,AC9="NEIN"),"bestanden","nicht bestanden")</f>
        <v>#DIV/0!</v>
      </c>
      <c r="AF5" s="27"/>
      <c r="AG5" s="192" t="e">
        <f>ROUND(AVERAGE(Z5,Z13),1)</f>
        <v>#DIV/0!</v>
      </c>
      <c r="AI5" s="193" t="e">
        <f>IF(AND(AE5="bestanden",AE13="bestanden"),"QV bestanden","QV nicht bestanden")</f>
        <v>#DIV/0!</v>
      </c>
    </row>
    <row r="6" spans="1:35" s="26" customFormat="1" ht="5.25" customHeight="1" x14ac:dyDescent="0.3">
      <c r="A6" s="179"/>
      <c r="C6" s="180"/>
      <c r="D6" s="27"/>
      <c r="E6" s="32"/>
      <c r="F6" s="27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29"/>
      <c r="T6" s="164"/>
      <c r="U6" s="92"/>
      <c r="V6" s="30"/>
      <c r="W6" s="30"/>
      <c r="X6" s="164"/>
      <c r="Y6" s="27"/>
      <c r="Z6" s="170"/>
      <c r="AA6" s="27"/>
      <c r="AB6" s="183"/>
      <c r="AC6" s="190"/>
      <c r="AD6" s="31"/>
      <c r="AE6" s="191"/>
      <c r="AF6" s="27"/>
      <c r="AG6" s="192"/>
      <c r="AI6" s="193"/>
    </row>
    <row r="7" spans="1:35" s="33" customFormat="1" ht="27.95" customHeight="1" x14ac:dyDescent="0.3">
      <c r="A7" s="179"/>
      <c r="C7" s="180"/>
      <c r="D7" s="34"/>
      <c r="E7" s="35" t="s">
        <v>16</v>
      </c>
      <c r="G7" s="165"/>
      <c r="H7" s="165"/>
      <c r="I7" s="165"/>
      <c r="J7" s="165"/>
      <c r="K7" s="165"/>
      <c r="L7" s="91"/>
      <c r="M7" s="165"/>
      <c r="N7" s="165"/>
      <c r="O7" s="165"/>
      <c r="P7" s="165"/>
      <c r="Q7" s="165"/>
      <c r="R7" s="165"/>
      <c r="S7" s="29"/>
      <c r="T7" s="164"/>
      <c r="U7" s="92"/>
      <c r="V7" s="30"/>
      <c r="W7" s="30"/>
      <c r="X7" s="164"/>
      <c r="Y7" s="36"/>
      <c r="Z7" s="170"/>
      <c r="AA7" s="36"/>
      <c r="AB7" s="183"/>
      <c r="AC7" s="190"/>
      <c r="AD7" s="31"/>
      <c r="AE7" s="191"/>
      <c r="AF7" s="36"/>
      <c r="AG7" s="192"/>
      <c r="AI7" s="193"/>
    </row>
    <row r="8" spans="1:35" s="26" customFormat="1" ht="5.25" customHeight="1" x14ac:dyDescent="0.4">
      <c r="A8" s="179"/>
      <c r="C8" s="180"/>
      <c r="D8" s="34"/>
      <c r="E8" s="37"/>
      <c r="G8" s="91"/>
      <c r="H8" s="91"/>
      <c r="I8" s="91"/>
      <c r="J8" s="29"/>
      <c r="K8" s="91"/>
      <c r="L8" s="91"/>
      <c r="M8" s="91"/>
      <c r="N8" s="91"/>
      <c r="O8" s="29"/>
      <c r="P8" s="91"/>
      <c r="Q8" s="91"/>
      <c r="R8" s="91"/>
      <c r="S8" s="29"/>
      <c r="T8" s="92"/>
      <c r="U8" s="30"/>
      <c r="V8" s="30"/>
      <c r="W8" s="30"/>
      <c r="X8" s="38"/>
      <c r="Y8" s="27"/>
      <c r="Z8" s="170"/>
      <c r="AA8" s="27"/>
      <c r="AB8" s="39"/>
      <c r="AC8" s="40"/>
      <c r="AD8" s="41"/>
      <c r="AE8" s="191"/>
      <c r="AF8" s="27"/>
      <c r="AG8" s="192"/>
      <c r="AI8" s="193"/>
    </row>
    <row r="9" spans="1:35" s="26" customFormat="1" ht="27.95" customHeight="1" x14ac:dyDescent="0.3">
      <c r="A9" s="179"/>
      <c r="C9" s="180"/>
      <c r="D9" s="27"/>
      <c r="E9" s="90" t="s">
        <v>34</v>
      </c>
      <c r="F9" s="27"/>
      <c r="G9" s="91"/>
      <c r="H9" s="91"/>
      <c r="I9" s="91"/>
      <c r="J9" s="94"/>
      <c r="K9" s="91"/>
      <c r="L9" s="91"/>
      <c r="M9" s="166"/>
      <c r="N9" s="166"/>
      <c r="O9" s="94"/>
      <c r="P9" s="91"/>
      <c r="Q9" s="91"/>
      <c r="R9" s="91"/>
      <c r="S9" s="29"/>
      <c r="T9" s="167"/>
      <c r="U9" s="92"/>
      <c r="V9" s="121"/>
      <c r="W9" s="42"/>
      <c r="X9" s="122"/>
      <c r="Y9" s="27"/>
      <c r="Z9" s="170"/>
      <c r="AA9" s="27"/>
      <c r="AB9" s="183" t="s">
        <v>21</v>
      </c>
      <c r="AC9" s="170" t="e">
        <f>IF(AND(X5&gt;=0),"NEIN","JA")</f>
        <v>#DIV/0!</v>
      </c>
      <c r="AD9" s="10"/>
      <c r="AE9" s="191"/>
      <c r="AF9" s="27"/>
      <c r="AG9" s="192"/>
      <c r="AI9" s="193"/>
    </row>
    <row r="10" spans="1:35" s="26" customFormat="1" ht="5.25" customHeight="1" x14ac:dyDescent="0.3">
      <c r="A10" s="179"/>
      <c r="C10" s="180"/>
      <c r="D10" s="27"/>
      <c r="E10" s="32"/>
      <c r="F10" s="27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29"/>
      <c r="T10" s="167"/>
      <c r="U10" s="92"/>
      <c r="V10" s="30"/>
      <c r="W10" s="30"/>
      <c r="X10" s="30"/>
      <c r="Y10" s="27"/>
      <c r="Z10" s="170"/>
      <c r="AA10" s="27"/>
      <c r="AB10" s="183"/>
      <c r="AC10" s="170"/>
      <c r="AD10" s="10"/>
      <c r="AE10" s="191"/>
      <c r="AF10" s="27"/>
      <c r="AG10" s="192"/>
      <c r="AI10" s="193"/>
    </row>
    <row r="11" spans="1:35" s="33" customFormat="1" ht="27.95" customHeight="1" x14ac:dyDescent="0.3">
      <c r="A11" s="179"/>
      <c r="C11" s="180"/>
      <c r="D11" s="34"/>
      <c r="E11" s="43" t="s">
        <v>35</v>
      </c>
      <c r="G11" s="166"/>
      <c r="H11" s="166"/>
      <c r="I11" s="166"/>
      <c r="J11" s="166"/>
      <c r="K11" s="166"/>
      <c r="L11" s="91"/>
      <c r="M11" s="166"/>
      <c r="N11" s="166"/>
      <c r="O11" s="166"/>
      <c r="P11" s="166"/>
      <c r="Q11" s="166"/>
      <c r="R11" s="166"/>
      <c r="S11" s="29"/>
      <c r="T11" s="167"/>
      <c r="U11" s="92"/>
      <c r="V11" s="121"/>
      <c r="W11" s="42"/>
      <c r="X11" s="122"/>
      <c r="Y11" s="36"/>
      <c r="Z11" s="170"/>
      <c r="AA11" s="36"/>
      <c r="AB11" s="183"/>
      <c r="AC11" s="170"/>
      <c r="AD11" s="10"/>
      <c r="AE11" s="191"/>
      <c r="AF11" s="36"/>
      <c r="AG11" s="192"/>
      <c r="AI11" s="193"/>
    </row>
    <row r="12" spans="1:35" s="26" customFormat="1" ht="12" customHeight="1" x14ac:dyDescent="0.3"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92"/>
      <c r="U12" s="30"/>
      <c r="V12" s="30"/>
      <c r="W12" s="30"/>
      <c r="X12" s="30"/>
      <c r="Y12" s="27"/>
      <c r="Z12" s="27"/>
      <c r="AA12" s="27"/>
      <c r="AB12" s="27"/>
      <c r="AC12" s="27"/>
      <c r="AD12" s="27"/>
      <c r="AE12" s="27"/>
      <c r="AF12" s="27"/>
      <c r="AG12" s="192"/>
      <c r="AI12" s="193"/>
    </row>
    <row r="13" spans="1:35" s="33" customFormat="1" ht="18" customHeight="1" x14ac:dyDescent="0.35">
      <c r="A13" s="172" t="s">
        <v>10</v>
      </c>
      <c r="B13" s="49"/>
      <c r="C13" s="50"/>
      <c r="D13" s="51"/>
      <c r="E13" s="51"/>
      <c r="F13" s="49"/>
      <c r="G13" s="174" t="s">
        <v>29</v>
      </c>
      <c r="H13" s="174"/>
      <c r="I13" s="174"/>
      <c r="J13" s="52"/>
      <c r="K13" s="174" t="s">
        <v>30</v>
      </c>
      <c r="L13" s="174"/>
      <c r="M13" s="174"/>
      <c r="N13" s="174"/>
      <c r="O13" s="51"/>
      <c r="P13" s="174" t="s">
        <v>31</v>
      </c>
      <c r="Q13" s="174"/>
      <c r="R13" s="174"/>
      <c r="S13" s="53"/>
      <c r="T13" s="1"/>
      <c r="U13" s="51"/>
      <c r="V13" s="54"/>
      <c r="W13" s="51"/>
      <c r="X13" s="55"/>
      <c r="Y13" s="36"/>
      <c r="Z13" s="170" t="e">
        <f>ROUND(AVERAGE(X15,X17,X19,X21,X25,X25,X27),1)</f>
        <v>#DIV/0!</v>
      </c>
      <c r="AA13" s="46"/>
      <c r="AB13" s="183" t="s">
        <v>20</v>
      </c>
      <c r="AC13" s="190">
        <f>COUNTIF(X15:X27,"&lt;4")</f>
        <v>0</v>
      </c>
      <c r="AD13" s="47"/>
      <c r="AE13" s="191" t="e">
        <f>IF(AND(Z13&gt;=4,AC13&lt;=2,AC21&lt;=2),"bestanden","nicht bestanden")</f>
        <v>#DIV/0!</v>
      </c>
      <c r="AF13" s="36"/>
      <c r="AG13" s="192"/>
      <c r="AI13" s="193"/>
    </row>
    <row r="14" spans="1:35" s="26" customFormat="1" ht="19.899999999999999" customHeight="1" x14ac:dyDescent="0.35">
      <c r="A14" s="172"/>
      <c r="B14" s="13"/>
      <c r="C14" s="14"/>
      <c r="D14" s="15"/>
      <c r="E14" s="15"/>
      <c r="F14" s="16"/>
      <c r="G14" s="95" t="s">
        <v>1</v>
      </c>
      <c r="H14" s="47"/>
      <c r="I14" s="95" t="s">
        <v>2</v>
      </c>
      <c r="J14" s="46"/>
      <c r="K14" s="95" t="s">
        <v>3</v>
      </c>
      <c r="L14" s="47"/>
      <c r="M14" s="173" t="s">
        <v>4</v>
      </c>
      <c r="N14" s="173"/>
      <c r="O14" s="47"/>
      <c r="P14" s="95" t="s">
        <v>5</v>
      </c>
      <c r="Q14" s="47"/>
      <c r="R14" s="58" t="s">
        <v>6</v>
      </c>
      <c r="S14" s="17"/>
      <c r="T14" s="2"/>
      <c r="U14" s="25"/>
      <c r="V14" s="59"/>
      <c r="W14" s="25"/>
      <c r="X14" s="55"/>
      <c r="Y14" s="27"/>
      <c r="Z14" s="170"/>
      <c r="AA14" s="47"/>
      <c r="AB14" s="183"/>
      <c r="AC14" s="190"/>
      <c r="AD14" s="47"/>
      <c r="AE14" s="191"/>
      <c r="AF14" s="27"/>
      <c r="AG14" s="192"/>
      <c r="AI14" s="193"/>
    </row>
    <row r="15" spans="1:35" s="33" customFormat="1" ht="18" customHeight="1" x14ac:dyDescent="0.3">
      <c r="A15" s="172"/>
      <c r="C15" s="62" t="s">
        <v>7</v>
      </c>
      <c r="D15" s="26"/>
      <c r="E15" s="62" t="s">
        <v>60</v>
      </c>
      <c r="G15" s="102"/>
      <c r="H15" s="63"/>
      <c r="I15" s="102"/>
      <c r="J15" s="64"/>
      <c r="K15" s="102"/>
      <c r="L15" s="63"/>
      <c r="M15" s="176"/>
      <c r="N15" s="176"/>
      <c r="O15" s="65"/>
      <c r="P15" s="102"/>
      <c r="Q15" s="96"/>
      <c r="R15" s="132"/>
      <c r="S15" s="45"/>
      <c r="T15" s="3" t="e">
        <f>ROUND(AVERAGE(G15,I15,K15,M15,P15)*2,0)/2</f>
        <v>#DIV/0!</v>
      </c>
      <c r="U15" s="6"/>
      <c r="V15" s="130"/>
      <c r="W15" s="6"/>
      <c r="X15" s="3" t="e">
        <f>T15</f>
        <v>#DIV/0!</v>
      </c>
      <c r="Y15" s="36"/>
      <c r="Z15" s="170"/>
      <c r="AA15" s="46"/>
      <c r="AB15" s="183"/>
      <c r="AC15" s="190"/>
      <c r="AD15" s="47"/>
      <c r="AE15" s="191"/>
      <c r="AF15" s="36"/>
      <c r="AG15" s="192"/>
      <c r="AI15" s="193"/>
    </row>
    <row r="16" spans="1:35" s="26" customFormat="1" ht="15" customHeight="1" x14ac:dyDescent="0.3">
      <c r="A16" s="172"/>
      <c r="B16" s="33"/>
      <c r="C16" s="68"/>
      <c r="D16" s="68"/>
      <c r="E16" s="68"/>
      <c r="F16" s="33"/>
      <c r="G16" s="69"/>
      <c r="H16" s="63"/>
      <c r="I16" s="69"/>
      <c r="J16" s="64"/>
      <c r="K16" s="69"/>
      <c r="L16" s="63"/>
      <c r="M16" s="69"/>
      <c r="N16" s="69"/>
      <c r="O16" s="65"/>
      <c r="P16" s="69"/>
      <c r="Q16" s="96"/>
      <c r="R16" s="96"/>
      <c r="S16" s="45"/>
      <c r="T16" s="4"/>
      <c r="U16" s="6"/>
      <c r="V16" s="4"/>
      <c r="W16" s="6"/>
      <c r="X16" s="4"/>
      <c r="Y16" s="27"/>
      <c r="Z16" s="170"/>
      <c r="AA16" s="47"/>
      <c r="AB16" s="183"/>
      <c r="AC16" s="190"/>
      <c r="AD16" s="47"/>
      <c r="AE16" s="191"/>
      <c r="AF16" s="27"/>
      <c r="AG16" s="192"/>
      <c r="AI16" s="193"/>
    </row>
    <row r="17" spans="1:35" s="49" customFormat="1" ht="18" customHeight="1" x14ac:dyDescent="0.35">
      <c r="A17" s="172"/>
      <c r="B17" s="33"/>
      <c r="C17" s="125" t="s">
        <v>49</v>
      </c>
      <c r="D17" s="26"/>
      <c r="E17" s="143" t="s">
        <v>63</v>
      </c>
      <c r="F17" s="33"/>
      <c r="G17" s="120"/>
      <c r="H17" s="29"/>
      <c r="I17" s="120"/>
      <c r="J17" s="75"/>
      <c r="K17" s="120"/>
      <c r="L17" s="29"/>
      <c r="M17" s="184"/>
      <c r="N17" s="184"/>
      <c r="O17" s="44"/>
      <c r="P17" s="120"/>
      <c r="Q17" s="113"/>
      <c r="R17" s="133"/>
      <c r="S17" s="45"/>
      <c r="T17" s="100" t="e">
        <f>ROUND(AVERAGE(G17,I17,K17,M17,P17)*2,0)/2</f>
        <v>#DIV/0!</v>
      </c>
      <c r="U17" s="6"/>
      <c r="V17" s="108"/>
      <c r="W17" s="6"/>
      <c r="X17" s="100" t="e">
        <f>ROUND(AVERAGE(T17,V17),1)</f>
        <v>#DIV/0!</v>
      </c>
      <c r="Z17" s="170"/>
      <c r="AA17" s="56"/>
      <c r="AB17" s="183"/>
      <c r="AC17" s="190"/>
      <c r="AD17" s="57"/>
      <c r="AE17" s="191"/>
      <c r="AG17" s="192"/>
      <c r="AI17" s="193"/>
    </row>
    <row r="18" spans="1:35" ht="15" customHeight="1" x14ac:dyDescent="0.3">
      <c r="A18" s="172"/>
      <c r="B18" s="33"/>
      <c r="C18" s="68"/>
      <c r="D18" s="68"/>
      <c r="E18" s="68"/>
      <c r="F18" s="33"/>
      <c r="G18" s="69"/>
      <c r="H18" s="63"/>
      <c r="I18" s="69"/>
      <c r="J18" s="64"/>
      <c r="K18" s="69"/>
      <c r="L18" s="63"/>
      <c r="M18" s="69"/>
      <c r="N18" s="69"/>
      <c r="O18" s="65"/>
      <c r="P18" s="96"/>
      <c r="Q18" s="96"/>
      <c r="R18" s="96"/>
      <c r="S18" s="45"/>
      <c r="T18" s="4"/>
      <c r="U18" s="6"/>
      <c r="V18" s="4"/>
      <c r="W18" s="6"/>
      <c r="X18" s="4"/>
      <c r="Z18" s="170"/>
      <c r="AA18" s="60"/>
      <c r="AB18" s="183"/>
      <c r="AC18" s="190"/>
      <c r="AD18" s="61"/>
      <c r="AE18" s="191"/>
      <c r="AG18" s="192"/>
      <c r="AI18" s="193"/>
    </row>
    <row r="19" spans="1:35" s="33" customFormat="1" ht="18" customHeight="1" x14ac:dyDescent="0.3">
      <c r="A19" s="172"/>
      <c r="C19" s="71" t="s">
        <v>33</v>
      </c>
      <c r="D19" s="48"/>
      <c r="E19" s="71" t="s">
        <v>64</v>
      </c>
      <c r="F19" s="72"/>
      <c r="G19" s="103"/>
      <c r="H19" s="29"/>
      <c r="I19" s="103"/>
      <c r="J19" s="29"/>
      <c r="K19" s="103"/>
      <c r="L19" s="29"/>
      <c r="M19" s="171"/>
      <c r="N19" s="171"/>
      <c r="O19" s="44"/>
      <c r="P19" s="131"/>
      <c r="Q19" s="94"/>
      <c r="R19" s="131"/>
      <c r="S19" s="45"/>
      <c r="T19" s="7" t="e">
        <f>ROUND(AVERAGE(G19,I19,K19,M19)*2,0)/2</f>
        <v>#DIV/0!</v>
      </c>
      <c r="U19" s="6"/>
      <c r="V19" s="107"/>
      <c r="W19" s="6"/>
      <c r="X19" s="7" t="e">
        <f>ROUND(AVERAGE(T19,V19),1)</f>
        <v>#DIV/0!</v>
      </c>
      <c r="Y19" s="36"/>
      <c r="Z19" s="170"/>
      <c r="AA19" s="46"/>
      <c r="AB19" s="67"/>
      <c r="AC19" s="190"/>
      <c r="AD19" s="47"/>
      <c r="AE19" s="191"/>
      <c r="AF19" s="36"/>
      <c r="AG19" s="192"/>
      <c r="AI19" s="193"/>
    </row>
    <row r="20" spans="1:35" s="33" customFormat="1" ht="15" customHeight="1" x14ac:dyDescent="0.3">
      <c r="A20" s="172"/>
      <c r="C20" s="73"/>
      <c r="D20" s="73"/>
      <c r="E20" s="73"/>
      <c r="F20" s="72"/>
      <c r="G20" s="74"/>
      <c r="H20" s="29"/>
      <c r="I20" s="74"/>
      <c r="J20" s="75"/>
      <c r="K20" s="74"/>
      <c r="L20" s="29"/>
      <c r="M20" s="74"/>
      <c r="N20" s="74"/>
      <c r="O20" s="44"/>
      <c r="P20" s="74"/>
      <c r="Q20" s="94"/>
      <c r="R20" s="94"/>
      <c r="S20" s="45"/>
      <c r="T20" s="4"/>
      <c r="U20" s="6"/>
      <c r="V20" s="4"/>
      <c r="W20" s="6"/>
      <c r="X20" s="4"/>
      <c r="Y20" s="36"/>
      <c r="Z20" s="170"/>
      <c r="AA20" s="46"/>
      <c r="AB20" s="67"/>
      <c r="AC20" s="70"/>
      <c r="AD20" s="47"/>
      <c r="AE20" s="191"/>
      <c r="AF20" s="36"/>
      <c r="AG20" s="192"/>
      <c r="AI20" s="193"/>
    </row>
    <row r="21" spans="1:35" s="33" customFormat="1" ht="18" customHeight="1" x14ac:dyDescent="0.3">
      <c r="A21" s="172"/>
      <c r="C21" s="76" t="s">
        <v>37</v>
      </c>
      <c r="D21" s="48"/>
      <c r="E21" s="76" t="s">
        <v>54</v>
      </c>
      <c r="F21" s="72"/>
      <c r="G21" s="104"/>
      <c r="H21" s="29"/>
      <c r="I21" s="104"/>
      <c r="J21" s="75"/>
      <c r="K21" s="104"/>
      <c r="L21" s="29"/>
      <c r="M21" s="177"/>
      <c r="N21" s="177"/>
      <c r="O21" s="44"/>
      <c r="P21" s="133"/>
      <c r="Q21" s="94"/>
      <c r="R21" s="133"/>
      <c r="S21" s="45"/>
      <c r="T21" s="8" t="e">
        <f>ROUND(AVERAGE(G21,I21,K21,M21)*2,0)/2</f>
        <v>#DIV/0!</v>
      </c>
      <c r="U21" s="6"/>
      <c r="V21" s="106"/>
      <c r="W21" s="6"/>
      <c r="X21" s="8" t="e">
        <f>ROUND(AVERAGE(T21,V21),1)</f>
        <v>#DIV/0!</v>
      </c>
      <c r="Y21" s="36"/>
      <c r="Z21" s="170"/>
      <c r="AA21" s="46"/>
      <c r="AB21" s="183" t="s">
        <v>56</v>
      </c>
      <c r="AC21" s="170" t="e">
        <f>SUM(IF(X27&lt;4,4-X27,0),IF(X15&lt;4,4-X15,0),IF(X19&lt;4,4-X19,0),IF(X21&lt;4,4-X21,0),IF(X25&lt;4,4-X25,0),IF(X25&lt;4,4-X25,0),IF(X17&lt;4,4-X17,0))</f>
        <v>#DIV/0!</v>
      </c>
      <c r="AD21" s="47"/>
      <c r="AE21" s="191"/>
      <c r="AF21" s="36"/>
      <c r="AG21" s="192"/>
      <c r="AI21" s="193"/>
    </row>
    <row r="22" spans="1:35" s="33" customFormat="1" ht="4.1500000000000004" customHeight="1" x14ac:dyDescent="0.3">
      <c r="A22" s="172"/>
      <c r="C22" s="73"/>
      <c r="D22" s="73"/>
      <c r="E22" s="73"/>
      <c r="F22" s="72"/>
      <c r="G22" s="74"/>
      <c r="H22" s="29"/>
      <c r="I22" s="74"/>
      <c r="J22" s="75"/>
      <c r="K22" s="74"/>
      <c r="L22" s="29"/>
      <c r="M22" s="74"/>
      <c r="N22" s="74"/>
      <c r="O22" s="44"/>
      <c r="P22" s="94"/>
      <c r="Q22" s="94"/>
      <c r="R22" s="94"/>
      <c r="S22" s="45"/>
      <c r="T22" s="92"/>
      <c r="U22" s="6"/>
      <c r="V22" s="4"/>
      <c r="W22" s="6"/>
      <c r="X22" s="4"/>
      <c r="Y22" s="36"/>
      <c r="Z22" s="170"/>
      <c r="AA22" s="46"/>
      <c r="AB22" s="183"/>
      <c r="AC22" s="170"/>
      <c r="AD22" s="47"/>
      <c r="AE22" s="191"/>
      <c r="AF22" s="36"/>
      <c r="AG22" s="192"/>
      <c r="AI22" s="193"/>
    </row>
    <row r="23" spans="1:35" s="33" customFormat="1" ht="18" customHeight="1" x14ac:dyDescent="0.3">
      <c r="A23" s="172"/>
      <c r="C23" s="76" t="s">
        <v>40</v>
      </c>
      <c r="D23" s="48"/>
      <c r="E23" s="76" t="s">
        <v>36</v>
      </c>
      <c r="F23" s="77"/>
      <c r="G23" s="94"/>
      <c r="H23" s="29"/>
      <c r="I23" s="94"/>
      <c r="J23" s="29"/>
      <c r="K23" s="94"/>
      <c r="L23" s="29"/>
      <c r="M23" s="175"/>
      <c r="N23" s="175"/>
      <c r="O23" s="44"/>
      <c r="P23" s="94"/>
      <c r="Q23" s="94"/>
      <c r="R23" s="94"/>
      <c r="S23" s="45"/>
      <c r="T23" s="6"/>
      <c r="U23" s="6"/>
      <c r="V23" s="123"/>
      <c r="W23" s="6"/>
      <c r="X23" s="123"/>
      <c r="Y23" s="36"/>
      <c r="Z23" s="170"/>
      <c r="AA23" s="46"/>
      <c r="AB23" s="183"/>
      <c r="AC23" s="170"/>
      <c r="AD23" s="47"/>
      <c r="AE23" s="191"/>
      <c r="AF23" s="36"/>
      <c r="AG23" s="192"/>
      <c r="AI23" s="193"/>
    </row>
    <row r="24" spans="1:35" s="33" customFormat="1" ht="4.1500000000000004" customHeight="1" x14ac:dyDescent="0.3">
      <c r="A24" s="172"/>
      <c r="C24" s="73"/>
      <c r="D24" s="73"/>
      <c r="E24" s="73"/>
      <c r="F24" s="72"/>
      <c r="G24" s="74"/>
      <c r="H24" s="29"/>
      <c r="I24" s="74"/>
      <c r="J24" s="75"/>
      <c r="K24" s="74"/>
      <c r="L24" s="29"/>
      <c r="M24" s="74"/>
      <c r="N24" s="74"/>
      <c r="O24" s="44"/>
      <c r="P24" s="74"/>
      <c r="Q24" s="94"/>
      <c r="R24" s="94"/>
      <c r="S24" s="45"/>
      <c r="T24" s="4"/>
      <c r="U24" s="6"/>
      <c r="V24" s="4"/>
      <c r="W24" s="6"/>
      <c r="X24" s="4"/>
      <c r="Y24" s="36"/>
      <c r="Z24" s="170"/>
      <c r="AA24" s="46"/>
      <c r="AB24" s="183"/>
      <c r="AC24" s="170"/>
      <c r="AD24" s="47"/>
      <c r="AE24" s="191"/>
      <c r="AF24" s="36"/>
      <c r="AG24" s="192"/>
      <c r="AI24" s="193"/>
    </row>
    <row r="25" spans="1:35" s="33" customFormat="1" ht="18" customHeight="1" x14ac:dyDescent="0.3">
      <c r="A25" s="172"/>
      <c r="C25" s="76" t="s">
        <v>41</v>
      </c>
      <c r="D25" s="48"/>
      <c r="E25" s="76" t="s">
        <v>42</v>
      </c>
      <c r="F25" s="77"/>
      <c r="G25" s="104"/>
      <c r="H25" s="29"/>
      <c r="I25" s="104"/>
      <c r="J25" s="75"/>
      <c r="K25" s="104"/>
      <c r="L25" s="29"/>
      <c r="M25" s="177"/>
      <c r="N25" s="177"/>
      <c r="O25" s="44"/>
      <c r="P25" s="104"/>
      <c r="Q25" s="94"/>
      <c r="R25" s="131"/>
      <c r="S25" s="45"/>
      <c r="T25" s="8" t="e">
        <f>ROUND(AVERAGE(G25,I25,K25,M25,P25)*2,0)/2</f>
        <v>#DIV/0!</v>
      </c>
      <c r="U25" s="6"/>
      <c r="V25" s="6">
        <v>4.5</v>
      </c>
      <c r="W25" s="6"/>
      <c r="X25" s="8" t="e">
        <f>T25</f>
        <v>#DIV/0!</v>
      </c>
      <c r="Y25" s="36"/>
      <c r="Z25" s="170"/>
      <c r="AA25" s="46"/>
      <c r="AB25" s="183"/>
      <c r="AC25" s="170"/>
      <c r="AD25" s="47"/>
      <c r="AE25" s="191"/>
      <c r="AF25" s="36"/>
      <c r="AG25" s="192"/>
      <c r="AI25" s="193"/>
    </row>
    <row r="26" spans="1:35" s="33" customFormat="1" ht="15" customHeight="1" x14ac:dyDescent="0.25">
      <c r="A26" s="172"/>
      <c r="B26" s="13"/>
      <c r="C26" s="13"/>
      <c r="D26" s="20"/>
      <c r="E26" s="20"/>
      <c r="F26" s="13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20"/>
      <c r="T26" s="79"/>
      <c r="U26" s="21"/>
      <c r="V26" s="16"/>
      <c r="W26" s="21"/>
      <c r="X26" s="109"/>
      <c r="Y26" s="36"/>
      <c r="Z26" s="170"/>
      <c r="AA26" s="46"/>
      <c r="AB26" s="183"/>
      <c r="AC26" s="170"/>
      <c r="AD26" s="47"/>
      <c r="AE26" s="191"/>
      <c r="AF26" s="36"/>
      <c r="AG26" s="192"/>
      <c r="AI26" s="193"/>
    </row>
    <row r="27" spans="1:35" s="33" customFormat="1" ht="18" customHeight="1" x14ac:dyDescent="0.3">
      <c r="A27" s="172"/>
      <c r="B27" s="13"/>
      <c r="C27" s="181" t="s">
        <v>8</v>
      </c>
      <c r="D27" s="26"/>
      <c r="E27" s="98" t="s">
        <v>62</v>
      </c>
      <c r="G27" s="182"/>
      <c r="H27" s="182"/>
      <c r="I27" s="182"/>
      <c r="J27" s="44"/>
      <c r="K27" s="111"/>
      <c r="L27" s="97"/>
      <c r="M27" s="195"/>
      <c r="N27" s="195"/>
      <c r="O27" s="44"/>
      <c r="P27" s="150"/>
      <c r="Q27" s="97"/>
      <c r="R27" s="133"/>
      <c r="S27" s="45"/>
      <c r="T27" s="112" t="e">
        <f>MROUND(AVERAGE(P27,M27,K27),0.5)</f>
        <v>#DIV/0!</v>
      </c>
      <c r="U27" s="21"/>
      <c r="V27" s="16"/>
      <c r="W27" s="21"/>
      <c r="X27" s="194" t="e">
        <f>ROUND(AVERAGE(T27,T29),1)</f>
        <v>#DIV/0!</v>
      </c>
      <c r="Y27" s="36"/>
      <c r="Z27" s="170"/>
      <c r="AA27" s="46"/>
      <c r="AB27" s="183"/>
      <c r="AC27" s="170"/>
      <c r="AD27" s="47"/>
      <c r="AE27" s="191"/>
      <c r="AF27" s="36"/>
      <c r="AG27" s="192"/>
      <c r="AI27" s="193"/>
    </row>
    <row r="28" spans="1:35" s="33" customFormat="1" ht="4.5" customHeight="1" x14ac:dyDescent="0.3">
      <c r="A28" s="93"/>
      <c r="B28" s="13"/>
      <c r="C28" s="181"/>
      <c r="D28" s="26"/>
      <c r="E28" s="26"/>
      <c r="F28" s="26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5"/>
      <c r="T28" s="92"/>
      <c r="U28" s="21"/>
      <c r="V28" s="16"/>
      <c r="W28" s="21"/>
      <c r="X28" s="194"/>
      <c r="Y28" s="36"/>
      <c r="Z28" s="170"/>
      <c r="AA28" s="46"/>
      <c r="AB28" s="183"/>
      <c r="AC28" s="170"/>
      <c r="AD28" s="47"/>
      <c r="AE28" s="191"/>
      <c r="AF28" s="36"/>
      <c r="AG28" s="192"/>
      <c r="AI28" s="193"/>
    </row>
    <row r="29" spans="1:35" s="33" customFormat="1" ht="18" customHeight="1" x14ac:dyDescent="0.3">
      <c r="A29" s="93"/>
      <c r="B29" s="13"/>
      <c r="C29" s="181"/>
      <c r="D29" s="26"/>
      <c r="E29" s="98" t="s">
        <v>12</v>
      </c>
      <c r="G29" s="44"/>
      <c r="H29" s="44"/>
      <c r="I29" s="44"/>
      <c r="J29" s="44"/>
      <c r="K29" s="44"/>
      <c r="L29" s="44"/>
      <c r="M29" s="78"/>
      <c r="N29" s="78"/>
      <c r="O29" s="78"/>
      <c r="P29" s="78"/>
      <c r="Q29" s="78"/>
      <c r="R29" s="160"/>
      <c r="S29" s="29"/>
      <c r="T29" s="112">
        <f>R29</f>
        <v>0</v>
      </c>
      <c r="U29" s="21"/>
      <c r="V29" s="16"/>
      <c r="W29" s="21"/>
      <c r="X29" s="194"/>
      <c r="Y29" s="36"/>
      <c r="Z29" s="170"/>
      <c r="AA29" s="46"/>
      <c r="AB29" s="183"/>
      <c r="AC29" s="170"/>
      <c r="AD29" s="47"/>
      <c r="AE29" s="191"/>
      <c r="AF29" s="36"/>
      <c r="AG29" s="192"/>
      <c r="AI29" s="193"/>
    </row>
    <row r="30" spans="1:35" ht="14.45" customHeight="1" x14ac:dyDescent="0.25">
      <c r="E30" s="20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X30" s="110"/>
    </row>
    <row r="31" spans="1:35" ht="14.45" customHeight="1" x14ac:dyDescent="0.25">
      <c r="C31" s="80" t="s">
        <v>22</v>
      </c>
      <c r="D31" s="81"/>
      <c r="E31" s="81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</row>
    <row r="32" spans="1:35" ht="14.45" customHeight="1" x14ac:dyDescent="0.25">
      <c r="C32" s="80" t="s">
        <v>38</v>
      </c>
      <c r="D32" s="81"/>
      <c r="E32" s="81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</row>
    <row r="33" spans="1:18" ht="14.45" customHeight="1" x14ac:dyDescent="0.25">
      <c r="C33" s="81" t="s">
        <v>17</v>
      </c>
      <c r="D33" s="81"/>
      <c r="E33" s="81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</row>
    <row r="34" spans="1:18" ht="14.45" customHeight="1" x14ac:dyDescent="0.25">
      <c r="C34" s="81" t="s">
        <v>19</v>
      </c>
      <c r="D34" s="81"/>
      <c r="E34" s="81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</row>
    <row r="35" spans="1:18" ht="14.45" customHeight="1" x14ac:dyDescent="0.25">
      <c r="C35" s="81" t="s">
        <v>18</v>
      </c>
      <c r="D35" s="81"/>
      <c r="E35" s="81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</row>
    <row r="36" spans="1:18" ht="14.45" customHeight="1" x14ac:dyDescent="0.25">
      <c r="C36" s="80" t="s">
        <v>23</v>
      </c>
      <c r="D36" s="81"/>
      <c r="E36" s="81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</row>
    <row r="37" spans="1:18" ht="14.45" customHeight="1" x14ac:dyDescent="0.25">
      <c r="C37" s="81" t="s">
        <v>17</v>
      </c>
      <c r="D37" s="81"/>
      <c r="E37" s="81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</row>
    <row r="38" spans="1:18" ht="14.45" customHeight="1" x14ac:dyDescent="0.25">
      <c r="A38" s="82"/>
      <c r="C38" s="81" t="s">
        <v>24</v>
      </c>
      <c r="D38" s="81"/>
      <c r="E38" s="81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</row>
    <row r="39" spans="1:18" ht="14.45" customHeight="1" x14ac:dyDescent="0.25">
      <c r="A39" s="82"/>
      <c r="C39" s="81" t="s">
        <v>25</v>
      </c>
      <c r="D39" s="81"/>
      <c r="E39" s="81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</row>
    <row r="40" spans="1:18" ht="14.45" customHeight="1" x14ac:dyDescent="0.25">
      <c r="A40" s="82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</row>
    <row r="41" spans="1:18" ht="14.45" customHeight="1" x14ac:dyDescent="0.25">
      <c r="A41" s="82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</row>
    <row r="42" spans="1:18" ht="14.45" customHeight="1" x14ac:dyDescent="0.25">
      <c r="A42" s="82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</row>
    <row r="43" spans="1:18" ht="14.45" customHeight="1" x14ac:dyDescent="0.25">
      <c r="A43" s="82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</row>
    <row r="44" spans="1:18" ht="14.45" customHeight="1" x14ac:dyDescent="0.25">
      <c r="A44" s="82"/>
    </row>
    <row r="45" spans="1:18" ht="14.45" customHeight="1" x14ac:dyDescent="0.25">
      <c r="A45" s="82"/>
    </row>
    <row r="46" spans="1:18" ht="14.45" customHeight="1" x14ac:dyDescent="0.25">
      <c r="A46" s="82"/>
    </row>
    <row r="47" spans="1:18" ht="14.45" customHeight="1" x14ac:dyDescent="0.25">
      <c r="A47" s="82"/>
      <c r="E47" s="83"/>
    </row>
    <row r="48" spans="1:18" x14ac:dyDescent="0.25">
      <c r="A48" s="82"/>
    </row>
  </sheetData>
  <sheetProtection password="E38B" sheet="1" objects="1" scenarios="1" selectLockedCells="1"/>
  <mergeCells count="46">
    <mergeCell ref="A5:A11"/>
    <mergeCell ref="C5:C11"/>
    <mergeCell ref="M5:N5"/>
    <mergeCell ref="T5:T7"/>
    <mergeCell ref="X5:X7"/>
    <mergeCell ref="G11:K11"/>
    <mergeCell ref="M11:R11"/>
    <mergeCell ref="G7:K7"/>
    <mergeCell ref="M7:R7"/>
    <mergeCell ref="M9:N9"/>
    <mergeCell ref="T9:T11"/>
    <mergeCell ref="AB21:AB29"/>
    <mergeCell ref="AC21:AC29"/>
    <mergeCell ref="G1:R1"/>
    <mergeCell ref="T1:T3"/>
    <mergeCell ref="G3:R3"/>
    <mergeCell ref="X1:X3"/>
    <mergeCell ref="P13:R13"/>
    <mergeCell ref="Z13:Z29"/>
    <mergeCell ref="M17:N17"/>
    <mergeCell ref="M14:N14"/>
    <mergeCell ref="M15:N15"/>
    <mergeCell ref="M19:N19"/>
    <mergeCell ref="A13:A27"/>
    <mergeCell ref="G13:I13"/>
    <mergeCell ref="K13:N13"/>
    <mergeCell ref="Z1:AE3"/>
    <mergeCell ref="AG1:AI3"/>
    <mergeCell ref="AE5:AE11"/>
    <mergeCell ref="AG5:AG29"/>
    <mergeCell ref="AI5:AI29"/>
    <mergeCell ref="AC13:AC19"/>
    <mergeCell ref="AE13:AE29"/>
    <mergeCell ref="AC9:AC11"/>
    <mergeCell ref="Z5:Z11"/>
    <mergeCell ref="AB5:AB7"/>
    <mergeCell ref="AC5:AC7"/>
    <mergeCell ref="AB9:AB11"/>
    <mergeCell ref="AB13:AB18"/>
    <mergeCell ref="C27:C29"/>
    <mergeCell ref="G27:I27"/>
    <mergeCell ref="X27:X29"/>
    <mergeCell ref="M21:N21"/>
    <mergeCell ref="M23:N23"/>
    <mergeCell ref="M25:N25"/>
    <mergeCell ref="M27:N27"/>
  </mergeCells>
  <conditionalFormatting sqref="A37 B33:F33 G20:X20 W19:X19 G13:X16 U27:X27 U21:X21 G22:X23 U28:W29 G18:X18 G32:Z1048576 G30:W31 Y30:Z31 G25:X26 G24:W24 Y15:Y29 T17:X17">
    <cfRule type="cellIs" dxfId="55" priority="28" operator="lessThan">
      <formula>4</formula>
    </cfRule>
  </conditionalFormatting>
  <conditionalFormatting sqref="AC5:AC7">
    <cfRule type="cellIs" dxfId="54" priority="26" operator="greaterThan">
      <formula>1</formula>
    </cfRule>
  </conditionalFormatting>
  <conditionalFormatting sqref="AC20:AC21">
    <cfRule type="cellIs" dxfId="53" priority="27" operator="greaterThan">
      <formula>2</formula>
    </cfRule>
  </conditionalFormatting>
  <conditionalFormatting sqref="G19:U19 Y14 G4:Z13">
    <cfRule type="cellIs" dxfId="52" priority="25" operator="lessThan">
      <formula>4</formula>
    </cfRule>
  </conditionalFormatting>
  <conditionalFormatting sqref="AG30:AG1048576 AG4:AG5">
    <cfRule type="cellIs" dxfId="51" priority="24" operator="lessThan">
      <formula>4</formula>
    </cfRule>
  </conditionalFormatting>
  <conditionalFormatting sqref="V19">
    <cfRule type="cellIs" dxfId="50" priority="20" operator="lessThan">
      <formula>4</formula>
    </cfRule>
  </conditionalFormatting>
  <conditionalFormatting sqref="O21:S21">
    <cfRule type="cellIs" dxfId="49" priority="23" operator="lessThan">
      <formula>4</formula>
    </cfRule>
  </conditionalFormatting>
  <conditionalFormatting sqref="G21:N21">
    <cfRule type="cellIs" dxfId="48" priority="22" operator="lessThan">
      <formula>4</formula>
    </cfRule>
  </conditionalFormatting>
  <conditionalFormatting sqref="T21">
    <cfRule type="cellIs" dxfId="47" priority="21" operator="lessThan">
      <formula>4</formula>
    </cfRule>
  </conditionalFormatting>
  <conditionalFormatting sqref="AC9:AC11">
    <cfRule type="cellIs" dxfId="46" priority="19" operator="equal">
      <formula>"JA"</formula>
    </cfRule>
  </conditionalFormatting>
  <conditionalFormatting sqref="AE5:AE11 AE13:AE29">
    <cfRule type="cellIs" dxfId="45" priority="18" operator="equal">
      <formula>"nicht bestanden"</formula>
    </cfRule>
  </conditionalFormatting>
  <conditionalFormatting sqref="AI5:AI29">
    <cfRule type="cellIs" dxfId="44" priority="17" operator="equal">
      <formula>"QV nicht bestanden"</formula>
    </cfRule>
  </conditionalFormatting>
  <conditionalFormatting sqref="G29">
    <cfRule type="cellIs" dxfId="43" priority="16" operator="lessThan">
      <formula>4</formula>
    </cfRule>
  </conditionalFormatting>
  <conditionalFormatting sqref="G28:T28 S29 G27:K27 M27 Q27:T27">
    <cfRule type="cellIs" dxfId="42" priority="15" operator="lessThan">
      <formula>4</formula>
    </cfRule>
  </conditionalFormatting>
  <conditionalFormatting sqref="O17 Q17:S17">
    <cfRule type="cellIs" dxfId="41" priority="13" operator="lessThan">
      <formula>4</formula>
    </cfRule>
  </conditionalFormatting>
  <conditionalFormatting sqref="G17:M17">
    <cfRule type="cellIs" dxfId="40" priority="12" operator="lessThan">
      <formula>4</formula>
    </cfRule>
  </conditionalFormatting>
  <conditionalFormatting sqref="T29">
    <cfRule type="cellIs" dxfId="39" priority="10" operator="lessThan">
      <formula>4</formula>
    </cfRule>
  </conditionalFormatting>
  <conditionalFormatting sqref="AC13">
    <cfRule type="cellIs" dxfId="38" priority="9" operator="greaterThan">
      <formula>2</formula>
    </cfRule>
  </conditionalFormatting>
  <conditionalFormatting sqref="AG1">
    <cfRule type="cellIs" dxfId="37" priority="7" operator="lessThan">
      <formula>4</formula>
    </cfRule>
  </conditionalFormatting>
  <conditionalFormatting sqref="G1:Z1 G3:S3 U3 G2:U2 W2:W3 Y2:Y3">
    <cfRule type="cellIs" dxfId="36" priority="8" operator="lessThan">
      <formula>4</formula>
    </cfRule>
  </conditionalFormatting>
  <conditionalFormatting sqref="P17">
    <cfRule type="cellIs" dxfId="35" priority="3" operator="lessThan">
      <formula>4</formula>
    </cfRule>
  </conditionalFormatting>
  <conditionalFormatting sqref="P27">
    <cfRule type="cellIs" dxfId="34" priority="2" operator="lessThan">
      <formula>4</formula>
    </cfRule>
  </conditionalFormatting>
  <conditionalFormatting sqref="M29:Q29">
    <cfRule type="cellIs" dxfId="33" priority="1" operator="lessThan">
      <formula>4</formula>
    </cfRule>
  </conditionalFormatting>
  <printOptions horizontalCentered="1"/>
  <pageMargins left="0.19685039370078741" right="0.19685039370078741" top="0.86614173228346458" bottom="0.78740157480314965" header="0.31496062992125984" footer="0.31496062992125984"/>
  <pageSetup paperSize="9" scale="42" orientation="landscape" r:id="rId1"/>
  <headerFooter>
    <oddHeader>&amp;LNotenberechnung Kauffrau/Kaufmann EFZ nach BiVo 2012</oddHeader>
    <oddFooter>&amp;LEHB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AM48"/>
  <sheetViews>
    <sheetView showGridLines="0" zoomScale="70" zoomScaleNormal="70" zoomScalePageLayoutView="75" workbookViewId="0">
      <selection activeCell="G15" sqref="G15"/>
    </sheetView>
  </sheetViews>
  <sheetFormatPr baseColWidth="10" defaultColWidth="20" defaultRowHeight="15" x14ac:dyDescent="0.25"/>
  <cols>
    <col min="1" max="1" width="4.7109375" style="13" bestFit="1" customWidth="1"/>
    <col min="2" max="2" width="1.7109375" style="13" customWidth="1"/>
    <col min="3" max="3" width="45" style="13" customWidth="1"/>
    <col min="4" max="4" width="1.85546875" style="20" customWidth="1"/>
    <col min="5" max="5" width="72.140625" style="13" bestFit="1" customWidth="1"/>
    <col min="6" max="6" width="1.28515625" style="13" customWidth="1"/>
    <col min="7" max="7" width="10.7109375" style="13" customWidth="1"/>
    <col min="8" max="8" width="1.7109375" style="20" customWidth="1"/>
    <col min="9" max="9" width="10.7109375" style="13" customWidth="1"/>
    <col min="10" max="10" width="1.7109375" style="13" customWidth="1"/>
    <col min="11" max="11" width="10.7109375" style="13" customWidth="1"/>
    <col min="12" max="12" width="1.7109375" style="20" customWidth="1"/>
    <col min="13" max="14" width="5.7109375" style="13" customWidth="1"/>
    <col min="15" max="15" width="1.7109375" style="20" customWidth="1"/>
    <col min="16" max="16" width="10.7109375" style="13" customWidth="1"/>
    <col min="17" max="17" width="1.7109375" style="20" customWidth="1"/>
    <col min="18" max="18" width="10.7109375" style="20" customWidth="1"/>
    <col min="19" max="19" width="1.7109375" customWidth="1"/>
    <col min="20" max="20" width="10.7109375" customWidth="1"/>
    <col min="21" max="21" width="1.7109375" customWidth="1"/>
    <col min="22" max="22" width="10.7109375" customWidth="1"/>
    <col min="23" max="23" width="1.7109375" style="20" customWidth="1"/>
    <col min="24" max="24" width="20.28515625" style="79" customWidth="1"/>
    <col min="25" max="25" width="1.7109375" style="21" customWidth="1"/>
    <col min="26" max="26" width="16.7109375" style="16" bestFit="1" customWidth="1"/>
    <col min="27" max="27" width="1.7109375" style="21" customWidth="1"/>
    <col min="28" max="28" width="11.7109375" style="16" bestFit="1" customWidth="1"/>
    <col min="29" max="29" width="1.7109375" style="16" customWidth="1"/>
    <col min="30" max="30" width="14.28515625" style="16" bestFit="1" customWidth="1"/>
    <col min="31" max="31" width="1.7109375" style="16" customWidth="1"/>
    <col min="32" max="32" width="15.42578125" style="16" customWidth="1"/>
    <col min="33" max="33" width="13.85546875" style="16" customWidth="1"/>
    <col min="34" max="34" width="1.7109375" style="21" customWidth="1"/>
    <col min="35" max="35" width="14.28515625" style="16" bestFit="1" customWidth="1"/>
    <col min="36" max="36" width="1.7109375" style="16" customWidth="1"/>
    <col min="37" max="37" width="14.28515625" style="16" bestFit="1" customWidth="1"/>
    <col min="38" max="38" width="1.7109375" style="13" customWidth="1"/>
    <col min="39" max="39" width="14.28515625" style="13" bestFit="1" customWidth="1"/>
    <col min="40" max="16384" width="20" style="13"/>
  </cols>
  <sheetData>
    <row r="1" spans="1:39" s="9" customFormat="1" ht="36" customHeight="1" x14ac:dyDescent="0.25">
      <c r="C1" s="124" t="s">
        <v>50</v>
      </c>
      <c r="D1" s="124"/>
      <c r="E1" s="124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/>
      <c r="T1"/>
      <c r="U1"/>
      <c r="V1"/>
      <c r="W1" s="10"/>
      <c r="X1" s="168" t="s">
        <v>32</v>
      </c>
      <c r="Y1" s="11"/>
      <c r="Z1" s="156" t="s">
        <v>46</v>
      </c>
      <c r="AA1" s="11"/>
      <c r="AB1" s="186" t="s">
        <v>14</v>
      </c>
      <c r="AC1" s="156"/>
      <c r="AD1" s="188" t="s">
        <v>52</v>
      </c>
      <c r="AE1" s="188"/>
      <c r="AF1" s="188"/>
      <c r="AG1" s="188"/>
      <c r="AH1" s="188"/>
      <c r="AI1" s="188"/>
      <c r="AJ1" s="156"/>
      <c r="AK1" s="187" t="s">
        <v>28</v>
      </c>
      <c r="AL1" s="187"/>
      <c r="AM1" s="187"/>
    </row>
    <row r="2" spans="1:39" s="137" customFormat="1" ht="24" customHeight="1" x14ac:dyDescent="0.25">
      <c r="C2" s="136" t="s">
        <v>43</v>
      </c>
      <c r="D2" s="138"/>
      <c r="E2" s="138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/>
      <c r="T2"/>
      <c r="U2"/>
      <c r="V2"/>
      <c r="W2" s="140"/>
      <c r="X2" s="168"/>
      <c r="Y2" s="141"/>
      <c r="Z2" s="142" t="s">
        <v>47</v>
      </c>
      <c r="AA2" s="141"/>
      <c r="AB2" s="186"/>
      <c r="AC2" s="142"/>
      <c r="AD2" s="188"/>
      <c r="AE2" s="188"/>
      <c r="AF2" s="188"/>
      <c r="AG2" s="188"/>
      <c r="AH2" s="188"/>
      <c r="AI2" s="188"/>
      <c r="AJ2" s="142"/>
      <c r="AK2" s="187"/>
      <c r="AL2" s="187"/>
      <c r="AM2" s="187"/>
    </row>
    <row r="3" spans="1:39" ht="21" x14ac:dyDescent="0.35">
      <c r="C3" s="14" t="s">
        <v>55</v>
      </c>
      <c r="D3" s="15"/>
      <c r="E3" s="15"/>
      <c r="F3" s="16"/>
      <c r="G3" s="163" t="s">
        <v>13</v>
      </c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W3" s="17"/>
      <c r="X3" s="168"/>
      <c r="Y3" s="6"/>
      <c r="Z3" s="156" t="s">
        <v>48</v>
      </c>
      <c r="AA3" s="6"/>
      <c r="AB3" s="186"/>
      <c r="AC3" s="18"/>
      <c r="AD3" s="188"/>
      <c r="AE3" s="188"/>
      <c r="AF3" s="188"/>
      <c r="AG3" s="188"/>
      <c r="AH3" s="188"/>
      <c r="AI3" s="188"/>
      <c r="AJ3" s="18"/>
      <c r="AK3" s="187"/>
      <c r="AL3" s="187"/>
      <c r="AM3" s="187"/>
    </row>
    <row r="4" spans="1:39" s="20" customFormat="1" ht="5.25" customHeight="1" x14ac:dyDescent="0.25">
      <c r="A4" s="19"/>
      <c r="C4" s="21"/>
      <c r="D4" s="21"/>
      <c r="E4" s="21"/>
      <c r="F4" s="21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/>
      <c r="T4"/>
      <c r="U4"/>
      <c r="V4"/>
      <c r="W4" s="23"/>
      <c r="X4" s="24"/>
      <c r="Y4" s="25"/>
      <c r="Z4" s="25"/>
      <c r="AA4" s="25"/>
      <c r="AB4" s="25"/>
      <c r="AC4" s="21"/>
      <c r="AD4" s="21"/>
      <c r="AE4" s="21"/>
      <c r="AF4" s="21"/>
      <c r="AG4" s="21"/>
      <c r="AH4" s="21"/>
      <c r="AI4" s="21"/>
      <c r="AJ4" s="21"/>
      <c r="AK4" s="21"/>
    </row>
    <row r="5" spans="1:39" s="26" customFormat="1" ht="27.95" customHeight="1" x14ac:dyDescent="0.3">
      <c r="A5" s="179" t="s">
        <v>9</v>
      </c>
      <c r="C5" s="180" t="s">
        <v>0</v>
      </c>
      <c r="D5" s="27"/>
      <c r="E5" s="28" t="s">
        <v>15</v>
      </c>
      <c r="F5" s="27"/>
      <c r="G5" s="144"/>
      <c r="H5" s="145"/>
      <c r="I5" s="144"/>
      <c r="J5" s="150"/>
      <c r="K5" s="144"/>
      <c r="L5" s="145"/>
      <c r="M5" s="165"/>
      <c r="N5" s="165"/>
      <c r="O5" s="150"/>
      <c r="P5" s="144"/>
      <c r="Q5" s="145"/>
      <c r="R5" s="144"/>
      <c r="S5"/>
      <c r="T5"/>
      <c r="U5"/>
      <c r="V5"/>
      <c r="W5" s="29"/>
      <c r="X5" s="164" t="e">
        <f>ROUND(AVERAGE(G5,I5,K5,M5,P5,R5,G7,M7)*2,0)/2</f>
        <v>#DIV/0!</v>
      </c>
      <c r="Y5" s="146"/>
      <c r="Z5" s="30"/>
      <c r="AA5" s="30"/>
      <c r="AB5" s="164" t="e">
        <f>X5</f>
        <v>#DIV/0!</v>
      </c>
      <c r="AC5" s="27"/>
      <c r="AD5" s="170" t="e">
        <f>AB5</f>
        <v>#DIV/0!</v>
      </c>
      <c r="AE5" s="27"/>
      <c r="AF5" s="183" t="s">
        <v>20</v>
      </c>
      <c r="AG5" s="190">
        <f>COUNTIF(AB5,"&lt;4")</f>
        <v>0</v>
      </c>
      <c r="AH5" s="31"/>
      <c r="AI5" s="191" t="e">
        <f>IF(AND(AD5&gt;=4,AG5&lt;=1,AG9="NEIN"),"bestanden","nicht bestanden")</f>
        <v>#DIV/0!</v>
      </c>
      <c r="AJ5" s="27"/>
      <c r="AK5" s="192" t="e">
        <f>ROUND(AVERAGE(AD5,AD13),1)</f>
        <v>#DIV/0!</v>
      </c>
      <c r="AM5" s="193" t="e">
        <f>IF(AND(AI5="bestanden",AI13="bestanden"),"QV bestanden","QV nicht bestanden")</f>
        <v>#DIV/0!</v>
      </c>
    </row>
    <row r="6" spans="1:39" s="26" customFormat="1" ht="5.25" customHeight="1" x14ac:dyDescent="0.3">
      <c r="A6" s="179"/>
      <c r="C6" s="180"/>
      <c r="D6" s="27"/>
      <c r="E6" s="32"/>
      <c r="F6" s="27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/>
      <c r="T6"/>
      <c r="U6"/>
      <c r="V6"/>
      <c r="W6" s="29"/>
      <c r="X6" s="164"/>
      <c r="Y6" s="146"/>
      <c r="Z6" s="30"/>
      <c r="AA6" s="30"/>
      <c r="AB6" s="164"/>
      <c r="AC6" s="27"/>
      <c r="AD6" s="170"/>
      <c r="AE6" s="27"/>
      <c r="AF6" s="183"/>
      <c r="AG6" s="190"/>
      <c r="AH6" s="31"/>
      <c r="AI6" s="191"/>
      <c r="AJ6" s="27"/>
      <c r="AK6" s="192"/>
      <c r="AM6" s="193"/>
    </row>
    <row r="7" spans="1:39" s="33" customFormat="1" ht="27.95" customHeight="1" x14ac:dyDescent="0.3">
      <c r="A7" s="179"/>
      <c r="C7" s="180"/>
      <c r="D7" s="34"/>
      <c r="E7" s="35" t="s">
        <v>16</v>
      </c>
      <c r="G7" s="165"/>
      <c r="H7" s="165"/>
      <c r="I7" s="165"/>
      <c r="J7" s="165"/>
      <c r="K7" s="165"/>
      <c r="L7" s="145"/>
      <c r="M7" s="165"/>
      <c r="N7" s="165"/>
      <c r="O7" s="165"/>
      <c r="P7" s="165"/>
      <c r="Q7" s="165"/>
      <c r="R7" s="165"/>
      <c r="S7"/>
      <c r="T7"/>
      <c r="U7"/>
      <c r="V7"/>
      <c r="W7" s="29"/>
      <c r="X7" s="164"/>
      <c r="Y7" s="146"/>
      <c r="Z7" s="30"/>
      <c r="AA7" s="30"/>
      <c r="AB7" s="164"/>
      <c r="AC7" s="36"/>
      <c r="AD7" s="170"/>
      <c r="AE7" s="36"/>
      <c r="AF7" s="183"/>
      <c r="AG7" s="190"/>
      <c r="AH7" s="31"/>
      <c r="AI7" s="191"/>
      <c r="AJ7" s="36"/>
      <c r="AK7" s="192"/>
      <c r="AM7" s="193"/>
    </row>
    <row r="8" spans="1:39" s="26" customFormat="1" ht="5.25" customHeight="1" x14ac:dyDescent="0.4">
      <c r="A8" s="179"/>
      <c r="C8" s="180"/>
      <c r="D8" s="34"/>
      <c r="E8" s="37"/>
      <c r="G8" s="145"/>
      <c r="H8" s="145"/>
      <c r="I8" s="145"/>
      <c r="J8" s="29"/>
      <c r="K8" s="145"/>
      <c r="L8" s="145"/>
      <c r="M8" s="145"/>
      <c r="N8" s="145"/>
      <c r="O8" s="29"/>
      <c r="P8" s="145"/>
      <c r="Q8" s="145"/>
      <c r="R8" s="145"/>
      <c r="S8"/>
      <c r="T8"/>
      <c r="U8"/>
      <c r="V8"/>
      <c r="W8" s="29"/>
      <c r="X8" s="146"/>
      <c r="Y8" s="30"/>
      <c r="Z8" s="30"/>
      <c r="AA8" s="30"/>
      <c r="AB8" s="38"/>
      <c r="AC8" s="27"/>
      <c r="AD8" s="170"/>
      <c r="AE8" s="27"/>
      <c r="AF8" s="39"/>
      <c r="AG8" s="40"/>
      <c r="AH8" s="41"/>
      <c r="AI8" s="191"/>
      <c r="AJ8" s="27"/>
      <c r="AK8" s="192"/>
      <c r="AM8" s="193"/>
    </row>
    <row r="9" spans="1:39" s="26" customFormat="1" ht="27.95" customHeight="1" x14ac:dyDescent="0.3">
      <c r="A9" s="179"/>
      <c r="C9" s="180"/>
      <c r="D9" s="27"/>
      <c r="E9" s="153" t="s">
        <v>34</v>
      </c>
      <c r="F9" s="27"/>
      <c r="G9" s="145"/>
      <c r="H9" s="145"/>
      <c r="I9" s="145"/>
      <c r="J9" s="150"/>
      <c r="K9" s="145"/>
      <c r="L9" s="145"/>
      <c r="M9" s="166"/>
      <c r="N9" s="166"/>
      <c r="O9" s="150"/>
      <c r="P9" s="145"/>
      <c r="Q9" s="145"/>
      <c r="R9" s="145"/>
      <c r="S9"/>
      <c r="T9"/>
      <c r="U9"/>
      <c r="V9"/>
      <c r="W9" s="29"/>
      <c r="X9" s="167"/>
      <c r="Y9" s="146"/>
      <c r="Z9" s="121"/>
      <c r="AA9" s="42"/>
      <c r="AB9" s="122"/>
      <c r="AC9" s="27"/>
      <c r="AD9" s="170"/>
      <c r="AE9" s="27"/>
      <c r="AF9" s="183" t="s">
        <v>21</v>
      </c>
      <c r="AG9" s="170" t="e">
        <f>IF(AND(AB5&gt;=0),"NEIN","JA")</f>
        <v>#DIV/0!</v>
      </c>
      <c r="AH9" s="10"/>
      <c r="AI9" s="191"/>
      <c r="AJ9" s="27"/>
      <c r="AK9" s="192"/>
      <c r="AM9" s="193"/>
    </row>
    <row r="10" spans="1:39" s="26" customFormat="1" ht="5.25" customHeight="1" x14ac:dyDescent="0.3">
      <c r="A10" s="179"/>
      <c r="C10" s="180"/>
      <c r="D10" s="27"/>
      <c r="E10" s="32"/>
      <c r="F10" s="27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/>
      <c r="T10"/>
      <c r="U10"/>
      <c r="V10"/>
      <c r="W10" s="29"/>
      <c r="X10" s="167"/>
      <c r="Y10" s="146"/>
      <c r="Z10" s="30"/>
      <c r="AA10" s="30"/>
      <c r="AB10" s="30"/>
      <c r="AC10" s="27"/>
      <c r="AD10" s="170"/>
      <c r="AE10" s="27"/>
      <c r="AF10" s="183"/>
      <c r="AG10" s="170"/>
      <c r="AH10" s="10"/>
      <c r="AI10" s="191"/>
      <c r="AJ10" s="27"/>
      <c r="AK10" s="192"/>
      <c r="AM10" s="193"/>
    </row>
    <row r="11" spans="1:39" s="33" customFormat="1" ht="27.95" customHeight="1" x14ac:dyDescent="0.3">
      <c r="A11" s="179"/>
      <c r="C11" s="180"/>
      <c r="D11" s="34"/>
      <c r="E11" s="43" t="s">
        <v>35</v>
      </c>
      <c r="G11" s="166"/>
      <c r="H11" s="166"/>
      <c r="I11" s="166"/>
      <c r="J11" s="166"/>
      <c r="K11" s="166"/>
      <c r="L11" s="145"/>
      <c r="M11" s="166"/>
      <c r="N11" s="166"/>
      <c r="O11" s="166"/>
      <c r="P11" s="166"/>
      <c r="Q11" s="166"/>
      <c r="R11" s="166"/>
      <c r="S11"/>
      <c r="T11"/>
      <c r="U11"/>
      <c r="V11"/>
      <c r="W11" s="29"/>
      <c r="X11" s="167"/>
      <c r="Y11" s="146"/>
      <c r="Z11" s="121"/>
      <c r="AA11" s="42"/>
      <c r="AB11" s="122"/>
      <c r="AC11" s="36"/>
      <c r="AD11" s="170"/>
      <c r="AE11" s="36"/>
      <c r="AF11" s="183"/>
      <c r="AG11" s="170"/>
      <c r="AH11" s="10"/>
      <c r="AI11" s="191"/>
      <c r="AJ11" s="36"/>
      <c r="AK11" s="192"/>
      <c r="AM11" s="193"/>
    </row>
    <row r="12" spans="1:39" s="26" customFormat="1" ht="12" customHeight="1" x14ac:dyDescent="0.3"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/>
      <c r="T12"/>
      <c r="U12"/>
      <c r="V12"/>
      <c r="W12" s="29"/>
      <c r="X12" s="146"/>
      <c r="Y12" s="30"/>
      <c r="Z12" s="30"/>
      <c r="AA12" s="30"/>
      <c r="AB12" s="30"/>
      <c r="AC12" s="27"/>
      <c r="AD12" s="27"/>
      <c r="AE12" s="27"/>
      <c r="AF12" s="27"/>
      <c r="AG12" s="27"/>
      <c r="AH12" s="27"/>
      <c r="AI12" s="27"/>
      <c r="AJ12" s="27"/>
      <c r="AK12" s="192"/>
      <c r="AM12" s="193"/>
    </row>
    <row r="13" spans="1:39" s="33" customFormat="1" ht="18" customHeight="1" x14ac:dyDescent="0.35">
      <c r="A13" s="172" t="s">
        <v>10</v>
      </c>
      <c r="B13" s="49"/>
      <c r="C13" s="50"/>
      <c r="D13" s="51"/>
      <c r="E13" s="51"/>
      <c r="F13" s="49"/>
      <c r="G13" s="174" t="s">
        <v>29</v>
      </c>
      <c r="H13" s="174"/>
      <c r="I13" s="174"/>
      <c r="J13" s="52"/>
      <c r="K13" s="174" t="s">
        <v>30</v>
      </c>
      <c r="L13" s="174"/>
      <c r="M13" s="174"/>
      <c r="N13" s="174"/>
      <c r="O13" s="51"/>
      <c r="P13" s="174" t="s">
        <v>31</v>
      </c>
      <c r="Q13" s="174"/>
      <c r="R13" s="174"/>
      <c r="S13"/>
      <c r="T13" s="174" t="s">
        <v>57</v>
      </c>
      <c r="U13" s="174"/>
      <c r="V13" s="174"/>
      <c r="W13" s="53"/>
      <c r="X13" s="1"/>
      <c r="Y13" s="51"/>
      <c r="Z13" s="54"/>
      <c r="AA13" s="51"/>
      <c r="AB13" s="55"/>
      <c r="AC13" s="36"/>
      <c r="AD13" s="170" t="e">
        <f>ROUND(AVERAGE(AB15,AB17,AB19,AB21,AB25,AB25,AB27),1)</f>
        <v>#DIV/0!</v>
      </c>
      <c r="AE13" s="46"/>
      <c r="AF13" s="183" t="s">
        <v>20</v>
      </c>
      <c r="AG13" s="190">
        <f>COUNTIF(AB15:AB27,"&lt;4")</f>
        <v>0</v>
      </c>
      <c r="AH13" s="47"/>
      <c r="AI13" s="191" t="e">
        <f>IF(AND(AD13&gt;=4,AG13&lt;=2,AG21&lt;=2),"bestanden","nicht bestanden")</f>
        <v>#DIV/0!</v>
      </c>
      <c r="AJ13" s="36"/>
      <c r="AK13" s="192"/>
      <c r="AM13" s="193"/>
    </row>
    <row r="14" spans="1:39" s="26" customFormat="1" ht="19.899999999999999" customHeight="1" x14ac:dyDescent="0.35">
      <c r="A14" s="172"/>
      <c r="B14" s="13"/>
      <c r="C14" s="14"/>
      <c r="D14" s="15"/>
      <c r="E14" s="15"/>
      <c r="F14" s="16"/>
      <c r="G14" s="149" t="s">
        <v>1</v>
      </c>
      <c r="H14" s="47"/>
      <c r="I14" s="149" t="s">
        <v>2</v>
      </c>
      <c r="J14" s="46"/>
      <c r="K14" s="149" t="s">
        <v>3</v>
      </c>
      <c r="L14" s="47"/>
      <c r="M14" s="173" t="s">
        <v>4</v>
      </c>
      <c r="N14" s="173"/>
      <c r="O14" s="47"/>
      <c r="P14" s="149" t="s">
        <v>5</v>
      </c>
      <c r="Q14" s="47"/>
      <c r="R14" s="58" t="s">
        <v>6</v>
      </c>
      <c r="S14"/>
      <c r="T14" s="149" t="s">
        <v>58</v>
      </c>
      <c r="U14" s="47"/>
      <c r="V14" s="58" t="s">
        <v>59</v>
      </c>
      <c r="W14" s="17"/>
      <c r="X14" s="2"/>
      <c r="Y14" s="25"/>
      <c r="Z14" s="59"/>
      <c r="AA14" s="25"/>
      <c r="AB14" s="55"/>
      <c r="AC14" s="27"/>
      <c r="AD14" s="170"/>
      <c r="AE14" s="47"/>
      <c r="AF14" s="183"/>
      <c r="AG14" s="190"/>
      <c r="AH14" s="47"/>
      <c r="AI14" s="191"/>
      <c r="AJ14" s="27"/>
      <c r="AK14" s="192"/>
      <c r="AM14" s="193"/>
    </row>
    <row r="15" spans="1:39" s="33" customFormat="1" ht="18" customHeight="1" x14ac:dyDescent="0.3">
      <c r="A15" s="172"/>
      <c r="C15" s="62" t="s">
        <v>7</v>
      </c>
      <c r="D15" s="26"/>
      <c r="E15" s="62" t="s">
        <v>60</v>
      </c>
      <c r="G15" s="151"/>
      <c r="H15" s="63"/>
      <c r="I15" s="151"/>
      <c r="J15" s="64"/>
      <c r="K15" s="151"/>
      <c r="L15" s="63"/>
      <c r="M15" s="176"/>
      <c r="N15" s="176"/>
      <c r="O15" s="65"/>
      <c r="P15" s="151"/>
      <c r="Q15" s="154"/>
      <c r="R15" s="151"/>
      <c r="S15"/>
      <c r="T15" s="151"/>
      <c r="U15" s="154"/>
      <c r="V15" s="132"/>
      <c r="W15" s="45"/>
      <c r="X15" s="3" t="e">
        <f>ROUND(AVERAGE(G15,I15,K15,M15,P15,R15,T15)*2,0)/2</f>
        <v>#DIV/0!</v>
      </c>
      <c r="Y15" s="6"/>
      <c r="Z15" s="130"/>
      <c r="AA15" s="6"/>
      <c r="AB15" s="3" t="e">
        <f>X15</f>
        <v>#DIV/0!</v>
      </c>
      <c r="AC15" s="36"/>
      <c r="AD15" s="170"/>
      <c r="AE15" s="46"/>
      <c r="AF15" s="183"/>
      <c r="AG15" s="190"/>
      <c r="AH15" s="47"/>
      <c r="AI15" s="191"/>
      <c r="AJ15" s="36"/>
      <c r="AK15" s="192"/>
      <c r="AM15" s="193"/>
    </row>
    <row r="16" spans="1:39" s="26" customFormat="1" ht="15" customHeight="1" x14ac:dyDescent="0.3">
      <c r="A16" s="172"/>
      <c r="B16" s="33"/>
      <c r="C16" s="68"/>
      <c r="D16" s="68"/>
      <c r="E16" s="68"/>
      <c r="F16" s="33"/>
      <c r="G16" s="69"/>
      <c r="H16" s="63"/>
      <c r="I16" s="69"/>
      <c r="J16" s="64"/>
      <c r="K16" s="69"/>
      <c r="L16" s="63"/>
      <c r="M16" s="69"/>
      <c r="N16" s="69"/>
      <c r="O16" s="65"/>
      <c r="P16" s="69"/>
      <c r="Q16" s="154"/>
      <c r="R16" s="154"/>
      <c r="S16"/>
      <c r="T16" s="69"/>
      <c r="U16" s="154"/>
      <c r="V16" s="154"/>
      <c r="W16" s="45"/>
      <c r="X16" s="4"/>
      <c r="Y16" s="6"/>
      <c r="Z16" s="4"/>
      <c r="AA16" s="6"/>
      <c r="AB16" s="4"/>
      <c r="AC16" s="27"/>
      <c r="AD16" s="170"/>
      <c r="AE16" s="47"/>
      <c r="AF16" s="183"/>
      <c r="AG16" s="190"/>
      <c r="AH16" s="47"/>
      <c r="AI16" s="191"/>
      <c r="AJ16" s="27"/>
      <c r="AK16" s="192"/>
      <c r="AM16" s="193"/>
    </row>
    <row r="17" spans="1:39" s="49" customFormat="1" ht="18" customHeight="1" x14ac:dyDescent="0.35">
      <c r="A17" s="172"/>
      <c r="B17" s="33"/>
      <c r="C17" s="125" t="s">
        <v>49</v>
      </c>
      <c r="D17" s="26"/>
      <c r="E17" s="143" t="s">
        <v>63</v>
      </c>
      <c r="F17" s="33"/>
      <c r="G17" s="155"/>
      <c r="H17" s="29"/>
      <c r="I17" s="155"/>
      <c r="J17" s="75"/>
      <c r="K17" s="155"/>
      <c r="L17" s="29"/>
      <c r="M17" s="184"/>
      <c r="N17" s="184"/>
      <c r="O17" s="44"/>
      <c r="P17" s="155"/>
      <c r="Q17" s="150"/>
      <c r="R17" s="155"/>
      <c r="S17"/>
      <c r="T17" s="155"/>
      <c r="U17" s="150"/>
      <c r="V17" s="150"/>
      <c r="W17" s="45"/>
      <c r="X17" s="100" t="e">
        <f>ROUND(AVERAGE(G17,I17,K17,M17,P17,R17,T17)*2,0)/2</f>
        <v>#DIV/0!</v>
      </c>
      <c r="Y17" s="6"/>
      <c r="Z17" s="108"/>
      <c r="AA17" s="6"/>
      <c r="AB17" s="100" t="e">
        <f>ROUND(AVERAGE(X17,Z17),1)</f>
        <v>#DIV/0!</v>
      </c>
      <c r="AD17" s="170"/>
      <c r="AE17" s="56"/>
      <c r="AF17" s="183"/>
      <c r="AG17" s="190"/>
      <c r="AH17" s="57"/>
      <c r="AI17" s="191"/>
      <c r="AK17" s="192"/>
      <c r="AM17" s="193"/>
    </row>
    <row r="18" spans="1:39" ht="15" customHeight="1" x14ac:dyDescent="0.3">
      <c r="A18" s="172"/>
      <c r="B18" s="33"/>
      <c r="C18" s="68"/>
      <c r="D18" s="68"/>
      <c r="E18" s="68"/>
      <c r="F18" s="33"/>
      <c r="G18" s="69"/>
      <c r="H18" s="63"/>
      <c r="I18" s="69"/>
      <c r="J18" s="64"/>
      <c r="K18" s="69"/>
      <c r="L18" s="63"/>
      <c r="M18" s="69"/>
      <c r="N18" s="69"/>
      <c r="O18" s="65"/>
      <c r="P18" s="154"/>
      <c r="Q18" s="154"/>
      <c r="R18" s="154"/>
      <c r="T18" s="154"/>
      <c r="U18" s="154"/>
      <c r="V18" s="154"/>
      <c r="W18" s="45"/>
      <c r="X18" s="4"/>
      <c r="Y18" s="6"/>
      <c r="Z18" s="4"/>
      <c r="AA18" s="6"/>
      <c r="AB18" s="4"/>
      <c r="AD18" s="170"/>
      <c r="AE18" s="60"/>
      <c r="AF18" s="183"/>
      <c r="AG18" s="190"/>
      <c r="AH18" s="61"/>
      <c r="AI18" s="191"/>
      <c r="AK18" s="192"/>
      <c r="AM18" s="193"/>
    </row>
    <row r="19" spans="1:39" s="33" customFormat="1" ht="18" customHeight="1" x14ac:dyDescent="0.3">
      <c r="A19" s="172"/>
      <c r="C19" s="71" t="s">
        <v>33</v>
      </c>
      <c r="D19" s="48"/>
      <c r="E19" s="71" t="s">
        <v>64</v>
      </c>
      <c r="F19" s="72"/>
      <c r="G19" s="147"/>
      <c r="H19" s="29"/>
      <c r="I19" s="147"/>
      <c r="J19" s="29"/>
      <c r="K19" s="147"/>
      <c r="L19" s="29"/>
      <c r="M19" s="171"/>
      <c r="N19" s="171"/>
      <c r="O19" s="44"/>
      <c r="P19" s="161"/>
      <c r="Q19" s="150"/>
      <c r="R19" s="161"/>
      <c r="S19"/>
      <c r="T19" s="131"/>
      <c r="U19" s="150"/>
      <c r="V19" s="131"/>
      <c r="W19" s="45"/>
      <c r="X19" s="7" t="e">
        <f>ROUND(AVERAGE(G19,I19,K19,M19,P19,R19)*2,0)/2</f>
        <v>#DIV/0!</v>
      </c>
      <c r="Y19" s="6"/>
      <c r="Z19" s="107"/>
      <c r="AA19" s="6"/>
      <c r="AB19" s="7" t="e">
        <f>ROUND(AVERAGE(X19,Z19),1)</f>
        <v>#DIV/0!</v>
      </c>
      <c r="AC19" s="36"/>
      <c r="AD19" s="170"/>
      <c r="AE19" s="46"/>
      <c r="AF19" s="67"/>
      <c r="AG19" s="190"/>
      <c r="AH19" s="47"/>
      <c r="AI19" s="191"/>
      <c r="AJ19" s="36"/>
      <c r="AK19" s="192"/>
      <c r="AM19" s="193"/>
    </row>
    <row r="20" spans="1:39" s="33" customFormat="1" ht="15" customHeight="1" x14ac:dyDescent="0.3">
      <c r="A20" s="172"/>
      <c r="C20" s="73"/>
      <c r="D20" s="73"/>
      <c r="E20" s="73"/>
      <c r="F20" s="72"/>
      <c r="G20" s="74"/>
      <c r="H20" s="29"/>
      <c r="I20" s="74"/>
      <c r="J20" s="75"/>
      <c r="K20" s="74"/>
      <c r="L20" s="29"/>
      <c r="M20" s="74"/>
      <c r="N20" s="74"/>
      <c r="O20" s="44"/>
      <c r="P20" s="74"/>
      <c r="Q20" s="150"/>
      <c r="R20" s="150"/>
      <c r="S20"/>
      <c r="T20" s="74"/>
      <c r="U20" s="150"/>
      <c r="V20" s="150"/>
      <c r="W20" s="45"/>
      <c r="X20" s="4"/>
      <c r="Y20" s="6"/>
      <c r="Z20" s="4"/>
      <c r="AA20" s="6"/>
      <c r="AB20" s="4"/>
      <c r="AC20" s="36"/>
      <c r="AD20" s="170"/>
      <c r="AE20" s="46"/>
      <c r="AF20" s="67"/>
      <c r="AG20" s="70"/>
      <c r="AH20" s="47"/>
      <c r="AI20" s="191"/>
      <c r="AJ20" s="36"/>
      <c r="AK20" s="192"/>
      <c r="AM20" s="193"/>
    </row>
    <row r="21" spans="1:39" s="33" customFormat="1" ht="18" customHeight="1" x14ac:dyDescent="0.3">
      <c r="A21" s="172"/>
      <c r="C21" s="76" t="s">
        <v>37</v>
      </c>
      <c r="D21" s="48"/>
      <c r="E21" s="76" t="s">
        <v>54</v>
      </c>
      <c r="F21" s="72"/>
      <c r="G21" s="152"/>
      <c r="H21" s="29"/>
      <c r="I21" s="152"/>
      <c r="J21" s="75"/>
      <c r="K21" s="152"/>
      <c r="L21" s="29"/>
      <c r="M21" s="177"/>
      <c r="N21" s="177"/>
      <c r="O21" s="44"/>
      <c r="P21" s="150"/>
      <c r="Q21" s="150"/>
      <c r="R21" s="150"/>
      <c r="S21"/>
      <c r="T21" s="150"/>
      <c r="U21" s="150"/>
      <c r="V21" s="150"/>
      <c r="W21" s="45"/>
      <c r="X21" s="8" t="e">
        <f>ROUND(AVERAGE(G21,I21,K21,M21)*2,0)/2</f>
        <v>#DIV/0!</v>
      </c>
      <c r="Y21" s="6"/>
      <c r="Z21" s="106"/>
      <c r="AA21" s="6"/>
      <c r="AB21" s="8" t="e">
        <f>ROUND(AVERAGE(X21,Z21),1)</f>
        <v>#DIV/0!</v>
      </c>
      <c r="AC21" s="36"/>
      <c r="AD21" s="170"/>
      <c r="AE21" s="46"/>
      <c r="AF21" s="183" t="s">
        <v>56</v>
      </c>
      <c r="AG21" s="170" t="e">
        <f>SUM(IF(AB27&lt;4,4-AB27,0),IF(AB15&lt;4,4-AB15,0),IF(AB19&lt;4,4-AB19,0),IF(AB21&lt;4,4-AB21,0),IF(AB25&lt;4,4-AB25,0),IF(AB25&lt;4,4-AB25,0),IF(AB17&lt;4,4-AB17,0))</f>
        <v>#DIV/0!</v>
      </c>
      <c r="AH21" s="47"/>
      <c r="AI21" s="191"/>
      <c r="AJ21" s="36"/>
      <c r="AK21" s="192"/>
      <c r="AM21" s="193"/>
    </row>
    <row r="22" spans="1:39" s="33" customFormat="1" ht="4.1500000000000004" customHeight="1" x14ac:dyDescent="0.3">
      <c r="A22" s="172"/>
      <c r="C22" s="73"/>
      <c r="D22" s="73"/>
      <c r="E22" s="73"/>
      <c r="F22" s="72"/>
      <c r="G22" s="74"/>
      <c r="H22" s="29"/>
      <c r="I22" s="74"/>
      <c r="J22" s="75"/>
      <c r="K22" s="74"/>
      <c r="L22" s="29"/>
      <c r="M22" s="74"/>
      <c r="N22" s="74"/>
      <c r="O22" s="44"/>
      <c r="P22" s="150"/>
      <c r="Q22" s="150"/>
      <c r="R22" s="150"/>
      <c r="S22"/>
      <c r="T22" s="150"/>
      <c r="U22" s="150"/>
      <c r="V22" s="150"/>
      <c r="W22" s="45"/>
      <c r="X22" s="146"/>
      <c r="Y22" s="6"/>
      <c r="Z22" s="4"/>
      <c r="AA22" s="6"/>
      <c r="AB22" s="4"/>
      <c r="AC22" s="36"/>
      <c r="AD22" s="170"/>
      <c r="AE22" s="46"/>
      <c r="AF22" s="183"/>
      <c r="AG22" s="170"/>
      <c r="AH22" s="47"/>
      <c r="AI22" s="191"/>
      <c r="AJ22" s="36"/>
      <c r="AK22" s="192"/>
      <c r="AM22" s="193"/>
    </row>
    <row r="23" spans="1:39" s="33" customFormat="1" ht="18" customHeight="1" x14ac:dyDescent="0.3">
      <c r="A23" s="172"/>
      <c r="C23" s="76" t="s">
        <v>40</v>
      </c>
      <c r="D23" s="48"/>
      <c r="E23" s="76" t="s">
        <v>36</v>
      </c>
      <c r="F23" s="77"/>
      <c r="G23" s="150"/>
      <c r="H23" s="29"/>
      <c r="I23" s="150"/>
      <c r="J23" s="29"/>
      <c r="K23" s="150"/>
      <c r="L23" s="29"/>
      <c r="M23" s="175"/>
      <c r="N23" s="175"/>
      <c r="O23" s="44"/>
      <c r="P23" s="150"/>
      <c r="Q23" s="150"/>
      <c r="R23" s="150"/>
      <c r="S23"/>
      <c r="T23" s="150"/>
      <c r="U23" s="150"/>
      <c r="V23" s="150"/>
      <c r="W23" s="45"/>
      <c r="X23" s="6"/>
      <c r="Y23" s="6"/>
      <c r="Z23" s="123"/>
      <c r="AA23" s="6"/>
      <c r="AB23" s="123"/>
      <c r="AC23" s="36"/>
      <c r="AD23" s="170"/>
      <c r="AE23" s="46"/>
      <c r="AF23" s="183"/>
      <c r="AG23" s="170"/>
      <c r="AH23" s="47"/>
      <c r="AI23" s="191"/>
      <c r="AJ23" s="36"/>
      <c r="AK23" s="192"/>
      <c r="AM23" s="193"/>
    </row>
    <row r="24" spans="1:39" s="33" customFormat="1" ht="4.1500000000000004" customHeight="1" x14ac:dyDescent="0.3">
      <c r="A24" s="172"/>
      <c r="C24" s="73"/>
      <c r="D24" s="73"/>
      <c r="E24" s="73"/>
      <c r="F24" s="72"/>
      <c r="G24" s="74"/>
      <c r="H24" s="29"/>
      <c r="I24" s="74"/>
      <c r="J24" s="75"/>
      <c r="K24" s="74"/>
      <c r="L24" s="29"/>
      <c r="M24" s="74"/>
      <c r="N24" s="74"/>
      <c r="O24" s="44"/>
      <c r="P24" s="74"/>
      <c r="Q24" s="150"/>
      <c r="R24" s="150"/>
      <c r="S24"/>
      <c r="T24" s="74"/>
      <c r="U24" s="150"/>
      <c r="V24" s="150"/>
      <c r="W24" s="45"/>
      <c r="X24" s="4"/>
      <c r="Y24" s="6"/>
      <c r="Z24" s="4"/>
      <c r="AA24" s="6"/>
      <c r="AB24" s="4"/>
      <c r="AC24" s="36"/>
      <c r="AD24" s="170"/>
      <c r="AE24" s="46"/>
      <c r="AF24" s="183"/>
      <c r="AG24" s="170"/>
      <c r="AH24" s="47"/>
      <c r="AI24" s="191"/>
      <c r="AJ24" s="36"/>
      <c r="AK24" s="192"/>
      <c r="AM24" s="193"/>
    </row>
    <row r="25" spans="1:39" s="33" customFormat="1" ht="18" customHeight="1" x14ac:dyDescent="0.3">
      <c r="A25" s="172"/>
      <c r="C25" s="76" t="s">
        <v>41</v>
      </c>
      <c r="D25" s="48"/>
      <c r="E25" s="76" t="s">
        <v>42</v>
      </c>
      <c r="F25" s="77"/>
      <c r="G25" s="152"/>
      <c r="H25" s="29"/>
      <c r="I25" s="152"/>
      <c r="J25" s="75"/>
      <c r="K25" s="152"/>
      <c r="L25" s="29"/>
      <c r="M25" s="177"/>
      <c r="N25" s="177"/>
      <c r="O25" s="44"/>
      <c r="P25" s="152"/>
      <c r="Q25" s="150"/>
      <c r="R25" s="152"/>
      <c r="S25"/>
      <c r="T25" s="152"/>
      <c r="U25" s="150"/>
      <c r="V25" s="131"/>
      <c r="W25" s="45"/>
      <c r="X25" s="8" t="e">
        <f>ROUND(AVERAGE(G25,I25,K25,M25,P25,R25,T25)*2,0)/2</f>
        <v>#DIV/0!</v>
      </c>
      <c r="Y25" s="6"/>
      <c r="Z25" s="6">
        <v>4.5</v>
      </c>
      <c r="AA25" s="6"/>
      <c r="AB25" s="8" t="e">
        <f>X25</f>
        <v>#DIV/0!</v>
      </c>
      <c r="AC25" s="36"/>
      <c r="AD25" s="170"/>
      <c r="AE25" s="46"/>
      <c r="AF25" s="183"/>
      <c r="AG25" s="170"/>
      <c r="AH25" s="47"/>
      <c r="AI25" s="191"/>
      <c r="AJ25" s="36"/>
      <c r="AK25" s="192"/>
      <c r="AM25" s="193"/>
    </row>
    <row r="26" spans="1:39" s="33" customFormat="1" ht="15" customHeight="1" x14ac:dyDescent="0.25">
      <c r="A26" s="172"/>
      <c r="B26" s="13"/>
      <c r="C26" s="13"/>
      <c r="D26" s="20"/>
      <c r="E26" s="20"/>
      <c r="F26" s="13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/>
      <c r="T26" s="78"/>
      <c r="U26" s="78"/>
      <c r="V26" s="78"/>
      <c r="W26" s="20"/>
      <c r="X26" s="79"/>
      <c r="Y26" s="21"/>
      <c r="Z26" s="16"/>
      <c r="AA26" s="21"/>
      <c r="AB26" s="109"/>
      <c r="AC26" s="36"/>
      <c r="AD26" s="170"/>
      <c r="AE26" s="46"/>
      <c r="AF26" s="183"/>
      <c r="AG26" s="170"/>
      <c r="AH26" s="47"/>
      <c r="AI26" s="191"/>
      <c r="AJ26" s="36"/>
      <c r="AK26" s="192"/>
      <c r="AM26" s="193"/>
    </row>
    <row r="27" spans="1:39" s="33" customFormat="1" ht="18" customHeight="1" x14ac:dyDescent="0.3">
      <c r="A27" s="172"/>
      <c r="B27" s="13"/>
      <c r="C27" s="181" t="s">
        <v>8</v>
      </c>
      <c r="D27" s="26"/>
      <c r="E27" s="98" t="s">
        <v>62</v>
      </c>
      <c r="G27" s="182"/>
      <c r="H27" s="182"/>
      <c r="I27" s="182"/>
      <c r="J27" s="44"/>
      <c r="K27" s="44"/>
      <c r="L27" s="97"/>
      <c r="M27" s="195"/>
      <c r="N27" s="195"/>
      <c r="O27" s="44"/>
      <c r="P27" s="158"/>
      <c r="Q27" s="97"/>
      <c r="R27" s="195"/>
      <c r="S27" s="195"/>
      <c r="T27" s="150"/>
      <c r="U27" s="97"/>
      <c r="V27" s="150"/>
      <c r="W27" s="45"/>
      <c r="X27" s="157" t="e">
        <f>MROUND(AVERAGE(P27,M27,R27),0.5)</f>
        <v>#DIV/0!</v>
      </c>
      <c r="Y27" s="21"/>
      <c r="Z27" s="16"/>
      <c r="AA27" s="21"/>
      <c r="AB27" s="194" t="e">
        <f>ROUND(AVERAGE(X27,X29),1)</f>
        <v>#DIV/0!</v>
      </c>
      <c r="AC27" s="36"/>
      <c r="AD27" s="170"/>
      <c r="AE27" s="46"/>
      <c r="AF27" s="183"/>
      <c r="AG27" s="170"/>
      <c r="AH27" s="47"/>
      <c r="AI27" s="191"/>
      <c r="AJ27" s="36"/>
      <c r="AK27" s="192"/>
      <c r="AM27" s="193"/>
    </row>
    <row r="28" spans="1:39" s="33" customFormat="1" ht="4.5" customHeight="1" x14ac:dyDescent="0.3">
      <c r="A28" s="148"/>
      <c r="B28" s="13"/>
      <c r="C28" s="181"/>
      <c r="D28" s="26"/>
      <c r="E28" s="26"/>
      <c r="F28" s="26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/>
      <c r="T28"/>
      <c r="U28"/>
      <c r="V28"/>
      <c r="W28" s="45"/>
      <c r="X28" s="146"/>
      <c r="Y28" s="21"/>
      <c r="Z28" s="16"/>
      <c r="AA28" s="21"/>
      <c r="AB28" s="194"/>
      <c r="AC28" s="36"/>
      <c r="AD28" s="170"/>
      <c r="AE28" s="46"/>
      <c r="AF28" s="183"/>
      <c r="AG28" s="170"/>
      <c r="AH28" s="47"/>
      <c r="AI28" s="191"/>
      <c r="AJ28" s="36"/>
      <c r="AK28" s="192"/>
      <c r="AM28" s="193"/>
    </row>
    <row r="29" spans="1:39" s="33" customFormat="1" ht="18" customHeight="1" x14ac:dyDescent="0.3">
      <c r="A29" s="148"/>
      <c r="B29" s="13"/>
      <c r="C29" s="181"/>
      <c r="D29" s="26"/>
      <c r="E29" s="98" t="s">
        <v>12</v>
      </c>
      <c r="G29" s="44"/>
      <c r="H29" s="44"/>
      <c r="I29" s="44"/>
      <c r="J29" s="44"/>
      <c r="K29" s="44"/>
      <c r="L29" s="44"/>
      <c r="M29" s="78"/>
      <c r="N29" s="78"/>
      <c r="O29" s="78"/>
      <c r="P29" s="78"/>
      <c r="Q29" s="78"/>
      <c r="R29" s="78"/>
      <c r="S29"/>
      <c r="T29"/>
      <c r="U29"/>
      <c r="V29" s="160"/>
      <c r="W29" s="29"/>
      <c r="X29" s="157">
        <f>V29</f>
        <v>0</v>
      </c>
      <c r="Y29" s="21"/>
      <c r="Z29" s="16"/>
      <c r="AA29" s="21"/>
      <c r="AB29" s="194"/>
      <c r="AC29" s="36"/>
      <c r="AD29" s="170"/>
      <c r="AE29" s="46"/>
      <c r="AF29" s="183"/>
      <c r="AG29" s="170"/>
      <c r="AH29" s="47"/>
      <c r="AI29" s="191"/>
      <c r="AJ29" s="36"/>
      <c r="AK29" s="192"/>
      <c r="AM29" s="193"/>
    </row>
    <row r="30" spans="1:39" ht="14.45" customHeight="1" x14ac:dyDescent="0.25">
      <c r="E30" s="20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AB30" s="110"/>
    </row>
    <row r="31" spans="1:39" ht="14.45" customHeight="1" x14ac:dyDescent="0.25">
      <c r="C31" s="80" t="s">
        <v>22</v>
      </c>
      <c r="D31" s="81"/>
      <c r="E31" s="81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</row>
    <row r="32" spans="1:39" ht="14.45" customHeight="1" x14ac:dyDescent="0.25">
      <c r="C32" s="80" t="s">
        <v>38</v>
      </c>
      <c r="D32" s="81"/>
      <c r="E32" s="81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</row>
    <row r="33" spans="1:18" ht="14.45" customHeight="1" x14ac:dyDescent="0.25">
      <c r="C33" s="81" t="s">
        <v>17</v>
      </c>
      <c r="D33" s="81"/>
      <c r="E33" s="81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</row>
    <row r="34" spans="1:18" ht="14.45" customHeight="1" x14ac:dyDescent="0.25">
      <c r="C34" s="81" t="s">
        <v>19</v>
      </c>
      <c r="D34" s="81"/>
      <c r="E34" s="81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</row>
    <row r="35" spans="1:18" ht="14.45" customHeight="1" x14ac:dyDescent="0.25">
      <c r="C35" s="81" t="s">
        <v>18</v>
      </c>
      <c r="D35" s="81"/>
      <c r="E35" s="81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</row>
    <row r="36" spans="1:18" ht="14.45" customHeight="1" x14ac:dyDescent="0.25">
      <c r="C36" s="80" t="s">
        <v>23</v>
      </c>
      <c r="D36" s="81"/>
      <c r="E36" s="81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</row>
    <row r="37" spans="1:18" ht="14.45" customHeight="1" x14ac:dyDescent="0.25">
      <c r="C37" s="81" t="s">
        <v>17</v>
      </c>
      <c r="D37" s="81"/>
      <c r="E37" s="81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</row>
    <row r="38" spans="1:18" ht="14.45" customHeight="1" x14ac:dyDescent="0.25">
      <c r="A38" s="82"/>
      <c r="C38" s="81" t="s">
        <v>24</v>
      </c>
      <c r="D38" s="81"/>
      <c r="E38" s="81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</row>
    <row r="39" spans="1:18" ht="14.45" customHeight="1" x14ac:dyDescent="0.25">
      <c r="A39" s="82"/>
      <c r="C39" s="81" t="s">
        <v>25</v>
      </c>
      <c r="D39" s="81"/>
      <c r="E39" s="81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</row>
    <row r="40" spans="1:18" ht="14.45" customHeight="1" x14ac:dyDescent="0.25">
      <c r="A40" s="82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</row>
    <row r="41" spans="1:18" ht="14.45" customHeight="1" x14ac:dyDescent="0.25">
      <c r="A41" s="82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</row>
    <row r="42" spans="1:18" ht="14.45" customHeight="1" x14ac:dyDescent="0.25">
      <c r="A42" s="82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</row>
    <row r="43" spans="1:18" ht="14.45" customHeight="1" x14ac:dyDescent="0.25">
      <c r="A43" s="82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</row>
    <row r="44" spans="1:18" ht="14.45" customHeight="1" x14ac:dyDescent="0.25">
      <c r="A44" s="82"/>
    </row>
    <row r="45" spans="1:18" ht="14.45" customHeight="1" x14ac:dyDescent="0.25">
      <c r="A45" s="82"/>
    </row>
    <row r="46" spans="1:18" ht="14.45" customHeight="1" x14ac:dyDescent="0.25">
      <c r="A46" s="82"/>
    </row>
    <row r="47" spans="1:18" ht="14.45" customHeight="1" x14ac:dyDescent="0.25">
      <c r="A47" s="82"/>
      <c r="E47" s="83"/>
    </row>
    <row r="48" spans="1:18" x14ac:dyDescent="0.25">
      <c r="A48" s="82"/>
    </row>
  </sheetData>
  <sheetProtection password="E38B" sheet="1" objects="1" scenarios="1" selectLockedCells="1"/>
  <mergeCells count="48">
    <mergeCell ref="G1:R1"/>
    <mergeCell ref="X1:X3"/>
    <mergeCell ref="AB1:AB3"/>
    <mergeCell ref="AD1:AI3"/>
    <mergeCell ref="AK1:AM3"/>
    <mergeCell ref="G3:R3"/>
    <mergeCell ref="X9:X11"/>
    <mergeCell ref="AF9:AF11"/>
    <mergeCell ref="X5:X7"/>
    <mergeCell ref="AB5:AB7"/>
    <mergeCell ref="AD5:AD11"/>
    <mergeCell ref="AF5:AF7"/>
    <mergeCell ref="AG5:AG7"/>
    <mergeCell ref="AI5:AI11"/>
    <mergeCell ref="AK5:AK29"/>
    <mergeCell ref="AM5:AM29"/>
    <mergeCell ref="AG9:AG11"/>
    <mergeCell ref="AI13:AI29"/>
    <mergeCell ref="A5:A11"/>
    <mergeCell ref="C5:C11"/>
    <mergeCell ref="M5:N5"/>
    <mergeCell ref="M14:N14"/>
    <mergeCell ref="M15:N15"/>
    <mergeCell ref="A13:A27"/>
    <mergeCell ref="G13:I13"/>
    <mergeCell ref="K13:N13"/>
    <mergeCell ref="M21:N21"/>
    <mergeCell ref="C27:C29"/>
    <mergeCell ref="G27:I27"/>
    <mergeCell ref="G7:K7"/>
    <mergeCell ref="M7:R7"/>
    <mergeCell ref="M9:N9"/>
    <mergeCell ref="G11:K11"/>
    <mergeCell ref="M11:R11"/>
    <mergeCell ref="AF21:AF29"/>
    <mergeCell ref="AG21:AG29"/>
    <mergeCell ref="M23:N23"/>
    <mergeCell ref="M25:N25"/>
    <mergeCell ref="T13:V13"/>
    <mergeCell ref="R27:S27"/>
    <mergeCell ref="M27:N27"/>
    <mergeCell ref="AF13:AF18"/>
    <mergeCell ref="AG13:AG19"/>
    <mergeCell ref="M17:N17"/>
    <mergeCell ref="M19:N19"/>
    <mergeCell ref="P13:R13"/>
    <mergeCell ref="AD13:AD29"/>
    <mergeCell ref="AB27:AB29"/>
  </mergeCells>
  <conditionalFormatting sqref="A37 B33:F33 G20:R20 AA19:AB19 Y27:AB27 Y21:AB21 Y28:AA29 G18:R18 G30:R1048576 AC30:AD31 AC15:AC29 X17:AB17 W24:AA24 W25:AB26 W30:AA31 W32:AD1048576 W18:AB18 W22:AB23 W13:AB16 W20:AB20 G13:R16 G22:R26">
    <cfRule type="cellIs" dxfId="32" priority="34" operator="lessThan">
      <formula>4</formula>
    </cfRule>
  </conditionalFormatting>
  <conditionalFormatting sqref="AG5:AG7">
    <cfRule type="cellIs" dxfId="31" priority="32" operator="greaterThan">
      <formula>1</formula>
    </cfRule>
  </conditionalFormatting>
  <conditionalFormatting sqref="AG20:AG21">
    <cfRule type="cellIs" dxfId="30" priority="33" operator="greaterThan">
      <formula>2</formula>
    </cfRule>
  </conditionalFormatting>
  <conditionalFormatting sqref="AC14 G4:R13 W4:AD13 W19:Y19 G19:P19 R19">
    <cfRule type="cellIs" dxfId="29" priority="31" operator="lessThan">
      <formula>4</formula>
    </cfRule>
  </conditionalFormatting>
  <conditionalFormatting sqref="AK30:AK1048576 AK4:AK5">
    <cfRule type="cellIs" dxfId="28" priority="30" operator="lessThan">
      <formula>4</formula>
    </cfRule>
  </conditionalFormatting>
  <conditionalFormatting sqref="Z19">
    <cfRule type="cellIs" dxfId="27" priority="26" operator="lessThan">
      <formula>4</formula>
    </cfRule>
  </conditionalFormatting>
  <conditionalFormatting sqref="O21:R21 W21">
    <cfRule type="cellIs" dxfId="26" priority="29" operator="lessThan">
      <formula>4</formula>
    </cfRule>
  </conditionalFormatting>
  <conditionalFormatting sqref="G21:N21">
    <cfRule type="cellIs" dxfId="25" priority="28" operator="lessThan">
      <formula>4</formula>
    </cfRule>
  </conditionalFormatting>
  <conditionalFormatting sqref="X21">
    <cfRule type="cellIs" dxfId="24" priority="27" operator="lessThan">
      <formula>4</formula>
    </cfRule>
  </conditionalFormatting>
  <conditionalFormatting sqref="AG9:AG11">
    <cfRule type="cellIs" dxfId="23" priority="25" operator="equal">
      <formula>"JA"</formula>
    </cfRule>
  </conditionalFormatting>
  <conditionalFormatting sqref="AI5:AI11 AI13:AI29">
    <cfRule type="cellIs" dxfId="22" priority="24" operator="equal">
      <formula>"nicht bestanden"</formula>
    </cfRule>
  </conditionalFormatting>
  <conditionalFormatting sqref="AM5:AM29">
    <cfRule type="cellIs" dxfId="21" priority="23" operator="equal">
      <formula>"QV nicht bestanden"</formula>
    </cfRule>
  </conditionalFormatting>
  <conditionalFormatting sqref="G29">
    <cfRule type="cellIs" dxfId="20" priority="22" operator="lessThan">
      <formula>4</formula>
    </cfRule>
  </conditionalFormatting>
  <conditionalFormatting sqref="G28:R28 W29 G27:J27 M27 Q27 W27:X28">
    <cfRule type="cellIs" dxfId="19" priority="21" operator="lessThan">
      <formula>4</formula>
    </cfRule>
  </conditionalFormatting>
  <conditionalFormatting sqref="O17 Q17 W17">
    <cfRule type="cellIs" dxfId="18" priority="20" operator="lessThan">
      <formula>4</formula>
    </cfRule>
  </conditionalFormatting>
  <conditionalFormatting sqref="G17:M17">
    <cfRule type="cellIs" dxfId="17" priority="19" operator="lessThan">
      <formula>4</formula>
    </cfRule>
  </conditionalFormatting>
  <conditionalFormatting sqref="X29">
    <cfRule type="cellIs" dxfId="16" priority="18" operator="lessThan">
      <formula>4</formula>
    </cfRule>
  </conditionalFormatting>
  <conditionalFormatting sqref="AG13">
    <cfRule type="cellIs" dxfId="15" priority="17" operator="greaterThan">
      <formula>2</formula>
    </cfRule>
  </conditionalFormatting>
  <conditionalFormatting sqref="AK1">
    <cfRule type="cellIs" dxfId="14" priority="15" operator="lessThan">
      <formula>4</formula>
    </cfRule>
  </conditionalFormatting>
  <conditionalFormatting sqref="Y3 G1:R3 AA2:AA3 AC2:AC3 W2:Y2 W3 W1:AD1">
    <cfRule type="cellIs" dxfId="13" priority="16" operator="lessThan">
      <formula>4</formula>
    </cfRule>
  </conditionalFormatting>
  <conditionalFormatting sqref="P17">
    <cfRule type="cellIs" dxfId="12" priority="14" operator="lessThan">
      <formula>4</formula>
    </cfRule>
  </conditionalFormatting>
  <conditionalFormatting sqref="T20:V20 T14:V16 T18:V18 T22:V26 T13">
    <cfRule type="cellIs" dxfId="11" priority="12" operator="lessThan">
      <formula>4</formula>
    </cfRule>
  </conditionalFormatting>
  <conditionalFormatting sqref="T19:V19 T13">
    <cfRule type="cellIs" dxfId="10" priority="11" operator="lessThan">
      <formula>4</formula>
    </cfRule>
  </conditionalFormatting>
  <conditionalFormatting sqref="T21:V21">
    <cfRule type="cellIs" dxfId="9" priority="10" operator="lessThan">
      <formula>4</formula>
    </cfRule>
  </conditionalFormatting>
  <conditionalFormatting sqref="U27:V27">
    <cfRule type="cellIs" dxfId="8" priority="9" operator="lessThan">
      <formula>4</formula>
    </cfRule>
  </conditionalFormatting>
  <conditionalFormatting sqref="U17:V17">
    <cfRule type="cellIs" dxfId="7" priority="8" operator="lessThan">
      <formula>4</formula>
    </cfRule>
  </conditionalFormatting>
  <conditionalFormatting sqref="T17">
    <cfRule type="cellIs" dxfId="6" priority="7" operator="lessThan">
      <formula>4</formula>
    </cfRule>
  </conditionalFormatting>
  <conditionalFormatting sqref="T27">
    <cfRule type="cellIs" dxfId="5" priority="6" operator="lessThan">
      <formula>4</formula>
    </cfRule>
  </conditionalFormatting>
  <conditionalFormatting sqref="M29:R29">
    <cfRule type="cellIs" dxfId="4" priority="5" operator="lessThan">
      <formula>4</formula>
    </cfRule>
  </conditionalFormatting>
  <conditionalFormatting sqref="P27">
    <cfRule type="cellIs" dxfId="3" priority="4" operator="lessThan">
      <formula>4</formula>
    </cfRule>
  </conditionalFormatting>
  <conditionalFormatting sqref="R17">
    <cfRule type="cellIs" dxfId="2" priority="3" operator="lessThan">
      <formula>4</formula>
    </cfRule>
  </conditionalFormatting>
  <conditionalFormatting sqref="Q19">
    <cfRule type="cellIs" dxfId="1" priority="2" operator="lessThan">
      <formula>4</formula>
    </cfRule>
  </conditionalFormatting>
  <conditionalFormatting sqref="R27">
    <cfRule type="cellIs" dxfId="0" priority="1" operator="lessThan">
      <formula>4</formula>
    </cfRule>
  </conditionalFormatting>
  <printOptions horizontalCentered="1"/>
  <pageMargins left="0.19685039370078741" right="0.19685039370078741" top="0.86614173228346458" bottom="0.78740157480314965" header="0.31496062992125984" footer="0.31496062992125984"/>
  <pageSetup paperSize="9" scale="42" orientation="landscape" r:id="rId1"/>
  <headerFooter>
    <oddHeader>&amp;LNotenberechnung Kauffrau/Kaufmann EFZ nach BiVo 2012</oddHeader>
    <oddFooter>&amp;LEHB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CD47C992DE6624C8DE2D0706247E163" ma:contentTypeVersion="2" ma:contentTypeDescription="Ein neues Dokument erstellen." ma:contentTypeScope="" ma:versionID="3b6a280aad288c6db0e031a70851553f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0af5fe4068e8797434a7038094fe3534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Geplantes Startdatum" ma:internalName="PublishingStartDate">
      <xsd:simpleType>
        <xsd:restriction base="dms:Unknown"/>
      </xsd:simpleType>
    </xsd:element>
    <xsd:element name="PublishingExpirationDate" ma:index="9" nillable="true" ma:displayName="Geplantes Enddatum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1E52F371-AA78-4CFB-800E-8C65F23EFA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FF2219-CC38-4244-8E9A-3B3DBCE92AD4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0FC4D0F-0E7C-48E5-8B16-F4212ED3F8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Notenrechner B-Profil</vt:lpstr>
      <vt:lpstr>Notenrechner E-Profil</vt:lpstr>
      <vt:lpstr>Notenrechner Lehre und Sport</vt:lpstr>
      <vt:lpstr>'Notenrechner B-Profil'!Druckbereich</vt:lpstr>
      <vt:lpstr>'Notenrechner E-Profil'!Druckbereich</vt:lpstr>
      <vt:lpstr>'Notenrechner Lehre und Sport'!Druckbereich</vt:lpstr>
    </vt:vector>
  </TitlesOfParts>
  <Company>EHB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Lachenmeier Patrick</dc:creator>
  <cp:lastModifiedBy>v104</cp:lastModifiedBy>
  <cp:lastPrinted>2012-01-27T12:23:14Z</cp:lastPrinted>
  <dcterms:created xsi:type="dcterms:W3CDTF">2011-09-11T12:10:47Z</dcterms:created>
  <dcterms:modified xsi:type="dcterms:W3CDTF">2020-05-08T12:01:51Z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0x010100ACD47C992DE6624C8DE2D0706247E163</vt:lpwstr>
  </property>
  <property fmtid="{D5CDD505-2E9C-101B-9397-08002B2CF9AE}" pid="3" name="TemplateUrl">
    <vt:lpwstr/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</Properties>
</file>